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840" windowHeight="7440" activeTab="6"/>
  </bookViews>
  <sheets>
    <sheet name="Biểu 62" sheetId="1" r:id="rId1"/>
    <sheet name="Biểu 63" sheetId="2" r:id="rId2"/>
    <sheet name="Biểu 64" sheetId="3" r:id="rId3"/>
    <sheet name="Biểu 65" sheetId="4" r:id="rId4"/>
    <sheet name="Biểu 66" sheetId="5" r:id="rId5"/>
    <sheet name="Biểu 67" sheetId="6" r:id="rId6"/>
    <sheet name="Biểu 68" sheetId="7" r:id="rId7"/>
  </sheets>
  <externalReferences>
    <externalReference r:id="rId10"/>
    <externalReference r:id="rId11"/>
  </externalReferences>
  <definedNames>
    <definedName name="_xlnm.Print_Titles" localSheetId="1">'Biểu 63'!$6:$8</definedName>
    <definedName name="_xlnm.Print_Titles" localSheetId="2">'Biểu 64'!$6:$8</definedName>
    <definedName name="_xlnm.Print_Titles" localSheetId="4">'Biểu 66'!$6:$9</definedName>
    <definedName name="_xlnm.Print_Titles" localSheetId="5">'Biểu 67'!$3:$6</definedName>
    <definedName name="_xlnm.Print_Titles" localSheetId="6">'Biểu 68'!$7:$9</definedName>
  </definedNames>
  <calcPr fullCalcOnLoad="1"/>
</workbook>
</file>

<file path=xl/sharedStrings.xml><?xml version="1.0" encoding="utf-8"?>
<sst xmlns="http://schemas.openxmlformats.org/spreadsheetml/2006/main" count="565" uniqueCount="371">
  <si>
    <t>STT</t>
  </si>
  <si>
    <t>A</t>
  </si>
  <si>
    <t>B</t>
  </si>
  <si>
    <t>TỔNG SỐ</t>
  </si>
  <si>
    <t>Nội dung</t>
  </si>
  <si>
    <t>5=3/1</t>
  </si>
  <si>
    <t>TỔNG NGUỒN THU NSĐP</t>
  </si>
  <si>
    <t>I</t>
  </si>
  <si>
    <t>Thu NSĐP được hưởng theo phân cấp</t>
  </si>
  <si>
    <t>Thu NSĐP hưởng 100%</t>
  </si>
  <si>
    <t>Thu NSĐP hưởng từ các khoản thu phân chia</t>
  </si>
  <si>
    <t>II</t>
  </si>
  <si>
    <t xml:space="preserve">Thu bổ sung từ ngân sách cấp trên </t>
  </si>
  <si>
    <t>Thu bổ sung có mục tiêu</t>
  </si>
  <si>
    <t>III</t>
  </si>
  <si>
    <t>IV</t>
  </si>
  <si>
    <t>Thu kết dư</t>
  </si>
  <si>
    <t>V</t>
  </si>
  <si>
    <t>Thu chuyển nguồn từ năm trước chuyển sang</t>
  </si>
  <si>
    <t>VI</t>
  </si>
  <si>
    <t>VII</t>
  </si>
  <si>
    <t>TỔNG CHI NSĐP</t>
  </si>
  <si>
    <t>Chi thường xuyên</t>
  </si>
  <si>
    <t xml:space="preserve">Chi trả nợ lãi các khoản do chính quyền địa phương vay </t>
  </si>
  <si>
    <t>Dự phòng ngân sách</t>
  </si>
  <si>
    <t>Chi tạo nguồn, điều chỉnh tiền lương</t>
  </si>
  <si>
    <t xml:space="preserve">Chi các chương trình mục tiêu </t>
  </si>
  <si>
    <t>Chi các chương trình mục tiêu quốc gia</t>
  </si>
  <si>
    <t>Chi các chương trình mục tiêu, nhiệm vụ</t>
  </si>
  <si>
    <t>Chi chuyển nguồn sang năm sau</t>
  </si>
  <si>
    <t>C</t>
  </si>
  <si>
    <t>D</t>
  </si>
  <si>
    <t>Từ nguồn vay để trả nợ gốc</t>
  </si>
  <si>
    <t>Từ nguồn bội thu, tăng thu, tiết kiệm chi, kết dư ngân sách cấp tỉnh</t>
  </si>
  <si>
    <t>E</t>
  </si>
  <si>
    <t xml:space="preserve">TỔNG MỨC VAY CỦA NSĐP </t>
  </si>
  <si>
    <t>Vay để bù đắp bội chi</t>
  </si>
  <si>
    <t>Vay để trả nợ gốc</t>
  </si>
  <si>
    <t>So sánh (%)</t>
  </si>
  <si>
    <t>Chi bổ sung cho ngân sách cấp dưới</t>
  </si>
  <si>
    <t>Đơn vị: triệu đồng</t>
  </si>
  <si>
    <t>NSĐP</t>
  </si>
  <si>
    <t>6=4/2</t>
  </si>
  <si>
    <t>Thu nội địa</t>
  </si>
  <si>
    <t>- Thuế tiêu thụ đặc biệt</t>
  </si>
  <si>
    <t>- Thuế tài nguyên</t>
  </si>
  <si>
    <t>- Tiền thuê mặt đất, mặt nước</t>
  </si>
  <si>
    <t>- Thuế giá trị gia tăng</t>
  </si>
  <si>
    <t>- Thuế thu nhập doanh nghiệp</t>
  </si>
  <si>
    <t>Thuế thu nhập cá nhân</t>
  </si>
  <si>
    <t>Thuế bảo vệ môi trường</t>
  </si>
  <si>
    <t>Lệ phí trước bạ</t>
  </si>
  <si>
    <t>Thuế sử dụng đất nông nghiệp</t>
  </si>
  <si>
    <t>Thuế sử dụng đất phi nông nghiệp</t>
  </si>
  <si>
    <t>Thu tiền cấp quyền khai thác khoáng sản</t>
  </si>
  <si>
    <t>Thu khác ngân sách</t>
  </si>
  <si>
    <t>Thu từ dầu thô</t>
  </si>
  <si>
    <t>Thuế xuất khẩu</t>
  </si>
  <si>
    <t>Thuế nhập khẩu</t>
  </si>
  <si>
    <t>Thu khác</t>
  </si>
  <si>
    <t>TT</t>
  </si>
  <si>
    <t>Bao gồm</t>
  </si>
  <si>
    <t xml:space="preserve">Ngân sách cấp tỉnh </t>
  </si>
  <si>
    <t>CHI CÂN ĐỐI NSĐP</t>
  </si>
  <si>
    <t xml:space="preserve">Chi đầu tư phát triển </t>
  </si>
  <si>
    <t>Chi giáo dục - đào tạo và dạy nghề</t>
  </si>
  <si>
    <t>Trong đó:</t>
  </si>
  <si>
    <t>Chi y tế, dân số và gia đình</t>
  </si>
  <si>
    <t>Chi văn hóa thông tin</t>
  </si>
  <si>
    <t>Chi phát thanh, truyền hình, thông tấn</t>
  </si>
  <si>
    <t>Chi các hoạt động kinh tế</t>
  </si>
  <si>
    <t>Chi hoạt động của cơ quan quản lý nhà nước, đảng, đoàn thể</t>
  </si>
  <si>
    <t>Chi bảo đảm xã hội</t>
  </si>
  <si>
    <t>HẢI DƯƠNG</t>
  </si>
  <si>
    <t>CHÍ LINH</t>
  </si>
  <si>
    <t>KIM THÀNH</t>
  </si>
  <si>
    <t>KINH MÔN</t>
  </si>
  <si>
    <t>NAM SÁCH</t>
  </si>
  <si>
    <t>THANH HÀ</t>
  </si>
  <si>
    <t>CẨM GIÀNG</t>
  </si>
  <si>
    <t>BÌNH GIANG</t>
  </si>
  <si>
    <t>TỨ KỲ</t>
  </si>
  <si>
    <t>GIA LỘC</t>
  </si>
  <si>
    <t>NINH GIANG</t>
  </si>
  <si>
    <t>THANH MIỆN</t>
  </si>
  <si>
    <t>Tổng số</t>
  </si>
  <si>
    <t>1=2+3</t>
  </si>
  <si>
    <t>Ngân sách huyện</t>
  </si>
  <si>
    <t>Thu từ ngân sách cấp dưới nộp lên</t>
  </si>
  <si>
    <t>Dự toán</t>
  </si>
  <si>
    <t>Quyết toán</t>
  </si>
  <si>
    <t>3=2/1</t>
  </si>
  <si>
    <t>4=5+6</t>
  </si>
  <si>
    <t>7=4/1</t>
  </si>
  <si>
    <t>8=5/2</t>
  </si>
  <si>
    <t>9=6/3</t>
  </si>
  <si>
    <t>Chi XDCB tập trung</t>
  </si>
  <si>
    <t>Hải Dương</t>
  </si>
  <si>
    <t>Chí Linh</t>
  </si>
  <si>
    <t>Kinh Môn</t>
  </si>
  <si>
    <t>Kim Thành</t>
  </si>
  <si>
    <t>Nam Sách</t>
  </si>
  <si>
    <t>Thanh Hà</t>
  </si>
  <si>
    <t>Tứ Kỳ</t>
  </si>
  <si>
    <t>Gia Lộc</t>
  </si>
  <si>
    <t>Cẩm Giàng</t>
  </si>
  <si>
    <t>Bình Giang</t>
  </si>
  <si>
    <t>Ninh Giang</t>
  </si>
  <si>
    <t>Thanh Miện</t>
  </si>
  <si>
    <t>Bổ sung cân đối</t>
  </si>
  <si>
    <t>-</t>
  </si>
  <si>
    <t>Thu từ quỹ dự trữ tài chính</t>
  </si>
  <si>
    <t>Thu từ huy động đóng góp</t>
  </si>
  <si>
    <t>Thu Viện trợ</t>
  </si>
  <si>
    <t>Thu vay</t>
  </si>
  <si>
    <t>Chi bổ sung quỹ dự trữ tài chính</t>
  </si>
  <si>
    <t>Chi ngân sách cấp dưới nộp lên</t>
  </si>
  <si>
    <t>CHI TRẢ NỢ GỐC CỦA NSĐP</t>
  </si>
  <si>
    <t xml:space="preserve">TỔNG MỨC DƯ NỢ  VAY CUỐI NĂM CỦA NSĐP </t>
  </si>
  <si>
    <t>Thu bổ sung cân đối</t>
  </si>
  <si>
    <t xml:space="preserve">Chi cân đối NSĐP </t>
  </si>
  <si>
    <t>BỘI CHI NSĐP/BỘI THU NSĐP/KẾT DƯ NSĐP</t>
  </si>
  <si>
    <t>Đ</t>
  </si>
  <si>
    <t>Biểu số 62/CK-NSNN</t>
  </si>
  <si>
    <t>Thu từ khu vực doanh nghiệp nhà nước do Trung ương quản lý</t>
  </si>
  <si>
    <t>Thu từ khu vực doanh nghiệp nhà nước do địa phương quản lý</t>
  </si>
  <si>
    <t>Thu từ khu vực doanh nghiệp có vốn đầu tư nước ngoài</t>
  </si>
  <si>
    <t>Trong đó: - Thu từ cơ sở kinh doanh nhập khẩu tiếp tục bán ra trong nước</t>
  </si>
  <si>
    <t>Thu từ khu vực kinh tế ngoài quốc doanh</t>
  </si>
  <si>
    <t>Trong đó: - Thu từ hàng hóa nhập khẩu bán ra trong nước</t>
  </si>
  <si>
    <t>- Thu từ hàng hóa sản xuất trong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</si>
  <si>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</si>
  <si>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</si>
  <si>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</si>
  <si>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</si>
  <si>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</si>
  <si>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Thu tiền thuê đất, mặt nước</t>
  </si>
  <si>
    <t>Thu tiền cho thuê và bán nhà ở thuộc sở hữu nhà nước</t>
  </si>
  <si>
    <t>Thu từ quỹ đất công ích và thu hoa lợi công sản khác (thu tại xã)</t>
  </si>
  <si>
    <t>Thu cổ tức và lợi nhuận sau thuế</t>
  </si>
  <si>
    <t>Thuế tiêu thụ đặc biệt hàng nhập khẩu</t>
  </si>
  <si>
    <t>Thuế giá trị gia tăng hàng nhập khẩu</t>
  </si>
  <si>
    <t>Thuế bổ sung đối với hàng hóa nhập khẩu vào Việt Nam</t>
  </si>
  <si>
    <t>Thuế bảo vệ môi trường do cơ quan hải quan thực hiện</t>
  </si>
  <si>
    <t>Các khoản huy động, đóng góp</t>
  </si>
  <si>
    <t>THU CHUYỂN GIAO NGÂN SÁCH</t>
  </si>
  <si>
    <t>Bổ sung có mục tiêu</t>
  </si>
  <si>
    <t>THU CHUYỂN NGUỒN</t>
  </si>
  <si>
    <t>THU KẾT DƯ NGÂN SÁCH</t>
  </si>
  <si>
    <t>Tổng thu NSNN</t>
  </si>
  <si>
    <t>Thu NSĐP</t>
  </si>
  <si>
    <t>TỔNG NGUỒN THU NSNN</t>
  </si>
  <si>
    <t>TỔNG THU CÂN ĐỐI NSNN</t>
  </si>
  <si>
    <t>Thu từ hoạt động xổ số kiến thiết</t>
  </si>
  <si>
    <t>Thu từ hoạt động XNK</t>
  </si>
  <si>
    <t>THU TỪ QUỸ DỮ TRỮ TÀI CHÍNH</t>
  </si>
  <si>
    <t>Biểu số 63/CK-NSNN</t>
  </si>
  <si>
    <t xml:space="preserve">Nội dung </t>
  </si>
  <si>
    <t>CHI CHUYỂN NGUỒN SANG NĂM SAU</t>
  </si>
  <si>
    <t>CHI BỔ SUNG CHO NS CẤP DƯỚI</t>
  </si>
  <si>
    <t>Chi đầu tư cho các dự án</t>
  </si>
  <si>
    <t>Trong đó chia theo lĩnh vực</t>
  </si>
  <si>
    <t>Chi khoa học và công nghệ</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</si>
  <si>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</si>
  <si>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</si>
  <si>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</si>
  <si>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Chi đầu tư từ nguồn thu tiền sử dụng đất</t>
  </si>
  <si>
    <t>Chi đầu tư từ nguồn thu xổ số kiến thiết</t>
  </si>
  <si>
    <t>Chi khoa học công nghệ</t>
  </si>
  <si>
    <t>Chi đầu tư phát triển</t>
  </si>
  <si>
    <t>Chi trả nợ lãi các khoản do chính quyền địa phương vay</t>
  </si>
  <si>
    <t>CHI CÁC CHƯƠNG TRÌNH MỤC TIÊU</t>
  </si>
  <si>
    <t>Chi các chương trình MTQG</t>
  </si>
  <si>
    <t>CHI ĐẦU TƯ PHÁT TRIỂN</t>
  </si>
  <si>
    <t>CHI THƯỜNG XUYÊN</t>
  </si>
  <si>
    <t>CHI BỔ SUNG CHO NS HUYỆN</t>
  </si>
  <si>
    <t>CHI NS CẤP TỈNH THEO LĨNH VỰC</t>
  </si>
  <si>
    <t>1.1</t>
  </si>
  <si>
    <t>1.2</t>
  </si>
  <si>
    <t>1.3</t>
  </si>
  <si>
    <t>1.4</t>
  </si>
  <si>
    <t>1.5</t>
  </si>
  <si>
    <t>1.6</t>
  </si>
  <si>
    <t>Chi thể dục thể thao</t>
  </si>
  <si>
    <t>1.7</t>
  </si>
  <si>
    <t>Chi bảo vệ môi trường</t>
  </si>
  <si>
    <t>1.8</t>
  </si>
  <si>
    <t>1.9</t>
  </si>
  <si>
    <t>1.10</t>
  </si>
  <si>
    <t xml:space="preserve">Dự phòng ngân sách </t>
  </si>
  <si>
    <t xml:space="preserve">Chi tạo nguồn, điều chỉnh tiền lương </t>
  </si>
  <si>
    <t>CHI CTMT TW CÂN ĐỐI QUA NSĐP</t>
  </si>
  <si>
    <t>Biểu số 64/CK-NSNN</t>
  </si>
  <si>
    <t>Biểu số 65/CK-NSNN</t>
  </si>
  <si>
    <t>Biểu số 66/CK-NSNN</t>
  </si>
  <si>
    <t>Đơn vị: Triệu đồng</t>
  </si>
  <si>
    <t>TÊN ĐƠN VỊ</t>
  </si>
  <si>
    <t>DỰ TOÁN</t>
  </si>
  <si>
    <t>QUYẾT TOÁN</t>
  </si>
  <si>
    <t>SO SÁNH (%)</t>
  </si>
  <si>
    <t>CHI TRẢ NỢ LÃI CÁC KHOẢN DO CHÍNH QUYỀN ĐỊA PHƯƠNG VAY</t>
  </si>
  <si>
    <t>CHI BỔ SUNG QUỸ DỰ TRỮ TÀI CHÍNH</t>
  </si>
  <si>
    <t>CHI CHƯƠNG TRÌNH MTQG</t>
  </si>
  <si>
    <t>CHI CHUYỂN NGUỒN SANG NGÂN SÁCH NĂM SAU</t>
  </si>
  <si>
    <t>13=4/1</t>
  </si>
  <si>
    <t>14=5/2</t>
  </si>
  <si>
    <t>CÁC CƠ QUAN, TỔ CHỨC</t>
  </si>
  <si>
    <t>CHI DỰ PHÒNG NGÂN SÁCH</t>
  </si>
  <si>
    <t>CHI TẠO NGUỒN, ĐIỀU CHỈNH TIỀN LƯƠNG</t>
  </si>
  <si>
    <t xml:space="preserve">CHI BỔ SUNG CÓ MỤC TIÊU CHO NGÂN SÁCH HUYỆN </t>
  </si>
  <si>
    <t>So sách (%)</t>
  </si>
  <si>
    <t>KP chuyển từ năm 2016 sang</t>
  </si>
  <si>
    <t>Vốn đầu tư để thực hiện các CTMT, nhiệm vụ</t>
  </si>
  <si>
    <t>Vốn sự nghiệp thực hiện các chế độ, chính sách</t>
  </si>
  <si>
    <t>Vốn thực hiện các CTMT quốc gia</t>
  </si>
  <si>
    <t>1=2+3+4</t>
  </si>
  <si>
    <t>4=5+6+7</t>
  </si>
  <si>
    <t>8=9+10</t>
  </si>
  <si>
    <t>10=11+12+13</t>
  </si>
  <si>
    <t>14=8/1</t>
  </si>
  <si>
    <t>Tên đơn vị</t>
  </si>
  <si>
    <t>Trong đó</t>
  </si>
  <si>
    <t>Đầu tư phát triển</t>
  </si>
  <si>
    <t>Kinh phí sự nghiệp</t>
  </si>
  <si>
    <t>Vốn trong nước</t>
  </si>
  <si>
    <t>Vốn ngoài nước</t>
  </si>
  <si>
    <t>5=6+7</t>
  </si>
  <si>
    <t>9=10+11</t>
  </si>
  <si>
    <t>Ngân sách cấp tỉnh</t>
  </si>
  <si>
    <t>Chương trình MTQG Nông thôn mới</t>
  </si>
  <si>
    <t>Biểu số 67/CK-NSNN</t>
  </si>
  <si>
    <t>Biểu số 68/CK-NSNN</t>
  </si>
  <si>
    <t>Thanh tra tỉnh</t>
  </si>
  <si>
    <t>Nhà khách UBND tỉnh</t>
  </si>
  <si>
    <t>Hội Chữ thập đỏ</t>
  </si>
  <si>
    <t>Sở Nội vụ</t>
  </si>
  <si>
    <t>Hội Luật gia</t>
  </si>
  <si>
    <t>Trường Chính trị tỉnh</t>
  </si>
  <si>
    <t>Sở Xây dựng</t>
  </si>
  <si>
    <t>Hội người mù</t>
  </si>
  <si>
    <t>Hội Nhà báo</t>
  </si>
  <si>
    <t>Sở Tài chính</t>
  </si>
  <si>
    <t>Sở Công thương</t>
  </si>
  <si>
    <t>Trường THPT Cẩm Giàng</t>
  </si>
  <si>
    <t>THPT Ninh Giang</t>
  </si>
  <si>
    <t>Công ty cổ phần kinh doanh nhà và Xây dựng Hải Dương</t>
  </si>
  <si>
    <t>Trường THPT Kinh Môn II</t>
  </si>
  <si>
    <t>Bệnh viện điều dưỡng và phục hồi chức năng</t>
  </si>
  <si>
    <t>Sở Thông tin và Truyền thông</t>
  </si>
  <si>
    <t>Trung tâm dạy nghề huyện Gia Lộc</t>
  </si>
  <si>
    <t>Chi cục phát triển nông thôn tỉnh Hải Dương</t>
  </si>
  <si>
    <t>Bệnh viện đa khoa huyện Gia Lộc</t>
  </si>
  <si>
    <t>Bảo tàng tỉnh</t>
  </si>
  <si>
    <t>Trung tâm nước sinh hoạt và vệ sinh môi trường nông thôn</t>
  </si>
  <si>
    <t>Trường THPT Đường An</t>
  </si>
  <si>
    <t>Trường THPT Hà Đông</t>
  </si>
  <si>
    <t>Bệnh viện đa khoa thị xã Chí Linh</t>
  </si>
  <si>
    <t>Văn phòng UBND tỉnh</t>
  </si>
  <si>
    <t>UBND xã Cổ Dũng huyện Kim Thành</t>
  </si>
  <si>
    <t>Trường Đại học Hải Dương</t>
  </si>
  <si>
    <t>Bệnh viện đa khoa huyện Cẩm Giàng</t>
  </si>
  <si>
    <t>Bệnh viện đa khoa Nam Sách</t>
  </si>
  <si>
    <t>Trường THPT Chí Linh</t>
  </si>
  <si>
    <t>Văn phòng tỉnh ủy</t>
  </si>
  <si>
    <t>UBND huyện Cẩm Giàng</t>
  </si>
  <si>
    <t>UBND thành phố Hải Dương</t>
  </si>
  <si>
    <t>UBND huyện Ninh Giang</t>
  </si>
  <si>
    <t>UBND huyện Thanh Miện</t>
  </si>
  <si>
    <t>UBND huyện Nam Sách</t>
  </si>
  <si>
    <t>Công ty TNHH MTV Khai thác công trình thủy lợi</t>
  </si>
  <si>
    <t>Sở NN và phát triển nông thôn</t>
  </si>
  <si>
    <t>Sở Giao thông vận tải</t>
  </si>
  <si>
    <t>Sở Giáo dục và Đào tạo</t>
  </si>
  <si>
    <t>Sở Tài nguyên và Môi trường</t>
  </si>
  <si>
    <t>Bệnh viện đa khoa tỉnh Hải Dương</t>
  </si>
  <si>
    <t>UBND huyện Bình Giang</t>
  </si>
  <si>
    <t>UBND xã Hồng Đức</t>
  </si>
  <si>
    <t>UBND xã Quyết Thắng, huyện Ninh Giang</t>
  </si>
  <si>
    <t>Bệnh viện đa khoa huyện Tứ Kỳ</t>
  </si>
  <si>
    <t>Trường THPT Hà Bắc, huyện Thanh Hà</t>
  </si>
  <si>
    <t>15=6/3</t>
  </si>
  <si>
    <t>CÂN ĐỐI NGÂN SÁCH TỈNH HẢI DƯƠNG NĂM 2018</t>
  </si>
  <si>
    <t>Thu từ doanh nghiệp hoàn trả vốn ODA do tỉnh bảo lãnh</t>
  </si>
  <si>
    <t>Thu từ DN hoàn trả vốn ODA do tỉnh bảo lãnh</t>
  </si>
  <si>
    <t>QUYẾT TOÁN THU NGÂN SÁCH NHÀ NƯỚC NĂM 2018</t>
  </si>
  <si>
    <t>QUYẾT TOÁN CHI NGÂN SÁCH ĐỊA PHƯƠNG, CHI NGÂN SÁCH CẤP TỈNH VÀ CHI NGÂN SÁCH HUYỆN, XÃ THEO CƠ CẤU CHI NĂM 2018</t>
  </si>
  <si>
    <t>QUYẾT TOÁN CHI NGÂN SÁCH CẤP TỈNH THEO LĨNH VỰC NĂM 2018</t>
  </si>
  <si>
    <t>Chi nộp NS cấp trên</t>
  </si>
  <si>
    <t>QUYẾT TOÁN CHI BỔ SUNG TỪ NGÂN SÁCH CẤP TỈNH CHO NGÂN SÁCH HUYỆN, XÃ NĂM 2018</t>
  </si>
  <si>
    <t>15=9/3</t>
  </si>
  <si>
    <t>16=10/4</t>
  </si>
  <si>
    <t>17=11/5</t>
  </si>
  <si>
    <t>18=12/6</t>
  </si>
  <si>
    <t>19=13/7</t>
  </si>
  <si>
    <t xml:space="preserve"> VP điều phối xây dựng NTM</t>
  </si>
  <si>
    <t>MTTQ</t>
  </si>
  <si>
    <t>Chi cục PTNT</t>
  </si>
  <si>
    <t>Chuyển nguồn sang năm 2018</t>
  </si>
  <si>
    <t>16=5/1</t>
  </si>
  <si>
    <t>17=6/2</t>
  </si>
  <si>
    <t>18=7/3</t>
  </si>
  <si>
    <t>Hội bảo trợ người tàn tật và trẻ e mồ côi</t>
  </si>
  <si>
    <t>Hội nạn nhân chất độc da cam - Dioxin</t>
  </si>
  <si>
    <t>Hội cựu thanh niên xung phong</t>
  </si>
  <si>
    <t>Hội Khuyến học</t>
  </si>
  <si>
    <t>Hội người cao tuổi</t>
  </si>
  <si>
    <t>Trung tâm hợp tác hữu nghị</t>
  </si>
  <si>
    <t>Tỉnh hội Đông y</t>
  </si>
  <si>
    <t>Liên hiệp các tổ chức hữu nghị</t>
  </si>
  <si>
    <t>Trung tâm công nghệ thông tin</t>
  </si>
  <si>
    <t xml:space="preserve">Liên hiệp các hội khoa học và kỹ thuật </t>
  </si>
  <si>
    <t xml:space="preserve">Liên minh HTX </t>
  </si>
  <si>
    <t>Hội Cựu chiến binh</t>
  </si>
  <si>
    <t>Hội văn học nghệ thuật</t>
  </si>
  <si>
    <t>Trường Cao đẳng Y tế</t>
  </si>
  <si>
    <t>Ban Quản lý các Khu công nghiệp</t>
  </si>
  <si>
    <t>Tỉnh Hội Phụ nữ</t>
  </si>
  <si>
    <t>Mặt trận tổ quốc tỉnh</t>
  </si>
  <si>
    <t>Hội Nông dân</t>
  </si>
  <si>
    <t>Sở Tư Pháp</t>
  </si>
  <si>
    <t>Sở Kế hoạch đầu tư</t>
  </si>
  <si>
    <t>Trường cao đẳng nghề</t>
  </si>
  <si>
    <t>Tỉnh Đoàn Thanh niên CSHCM</t>
  </si>
  <si>
    <t>Công an tỉnh Hải Dương</t>
  </si>
  <si>
    <t>Văn phòng HĐND</t>
  </si>
  <si>
    <t>Trường Cao đẳng Hải Dương</t>
  </si>
  <si>
    <t>Đài phát thanh truyền hình</t>
  </si>
  <si>
    <t>Sở khoa học công nghệ</t>
  </si>
  <si>
    <t>Bộ chỉ Huy quân sự tỉnh Hải Dương</t>
  </si>
  <si>
    <t>Sở Văn hoá,Thể thao và Du lịch tỉnh Hải Dương</t>
  </si>
  <si>
    <t>Tỉnh ủy Hải Dương</t>
  </si>
  <si>
    <t>Sở Lao động, Thương binh và Xã hội</t>
  </si>
  <si>
    <t>Sở Y tế</t>
  </si>
  <si>
    <t>Bệnh viện lao và bệnh phổi Hải Dương</t>
  </si>
  <si>
    <t>THPT Nhị Chiểu</t>
  </si>
  <si>
    <t>UBND huyện Kim Thành</t>
  </si>
  <si>
    <t>UBND huyện Tứ Kỳ</t>
  </si>
  <si>
    <t>UBND huyện Thanh Hà</t>
  </si>
  <si>
    <t>UBND xã Ngọc Liên</t>
  </si>
  <si>
    <t>UBND xã Cẩm Vũ</t>
  </si>
  <si>
    <t>Trường THPT Thanh Miện</t>
  </si>
  <si>
    <t>UBND xã Thanh Sơn</t>
  </si>
  <si>
    <t>UBND Xã Vĩnh Lập</t>
  </si>
  <si>
    <t>THPT Mạc Đĩnh Chi</t>
  </si>
  <si>
    <t>UBND Xã Đoàn Kết</t>
  </si>
  <si>
    <t>UBND xã Ngô Quyền</t>
  </si>
  <si>
    <t>UBND xã Đức Xương</t>
  </si>
  <si>
    <t>Chi cục kiểm lâm tỉnh Hải Dương</t>
  </si>
  <si>
    <t>UBND xã An Sơn</t>
  </si>
  <si>
    <t>Ban quản lý Côn Sơn - Kiếp Bạc</t>
  </si>
  <si>
    <t>Trường Cao đằng Hải Dương</t>
  </si>
  <si>
    <t xml:space="preserve">UBND xã Quang Khải </t>
  </si>
  <si>
    <t>Công ty Cổ phần quản lý công trình đô thị Hải Dương</t>
  </si>
  <si>
    <t>UBND xã An Lương</t>
  </si>
  <si>
    <t>UBND Xã Hà Kỳ</t>
  </si>
  <si>
    <t>Trường THPT Chuyên Nguyễn Trãi</t>
  </si>
  <si>
    <t>Trung tâm Phòng chống HIV AIDS</t>
  </si>
  <si>
    <t>Công ty TNHH MTV Kinh doanh nước sạch</t>
  </si>
  <si>
    <t>UBND xã Đông Xuyên</t>
  </si>
  <si>
    <t>UBND xã Vĩnh Tuy</t>
  </si>
  <si>
    <t>UBND Xã Kim Khê</t>
  </si>
  <si>
    <t>Thư viện tỉnh</t>
  </si>
  <si>
    <t>UBND Xã Cẩm La</t>
  </si>
  <si>
    <t>UBND huyện Gia Lộc</t>
  </si>
  <si>
    <t>UBND Xã Tân Tiến</t>
  </si>
  <si>
    <t>UBND Thành Phố Chí Linh</t>
  </si>
  <si>
    <t>Ban QLDA đầu tư xây dựng tỉnh Hải Dương</t>
  </si>
  <si>
    <t>QUYẾT TOÁN CHI NGÂN SÁCH CẤP TỈNH THEO CHO TỪNG CƠ QUAN, TỔ CHỨC NĂM 2018</t>
  </si>
  <si>
    <t>(Kèm theo Công văn số: 42/STC-KHNS ngày 06/01/2020 của Sở Tài chính Hải Dương)</t>
  </si>
  <si>
    <t>CHI NỘP NS CẤP TRÊN</t>
  </si>
  <si>
    <t>QUYẾT TOÁN CHI CHƯƠNG TRÌNH MỤC TIÊU QUỐC GIA
NGÂN SÁCH CẤP TỈNH VÀ NGÂN SÁCH HUYỆN, XÃ NĂM 2018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</si>
</sst>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0.000"/>
    <numFmt numFmtId="174" formatCode="_-* #,##0_-;\-* #,##0_-;_-* &quot;-&quot;??_-;_-@_-"/>
    <numFmt numFmtId="175" formatCode="_(* #,##0.000_);_(* \(#,##0.000\);_(* &quot;-&quot;??_);_(@_)"/>
    <numFmt numFmtId="176" formatCode="_-* #,##0\ _₫_-;\-* #,##0\ _₫_-;_-* &quot;-&quot;??\ _₫_-;_-@_-"/>
    <numFmt numFmtId="177" formatCode="0.0000"/>
    <numFmt numFmtId="178" formatCode="0.000"/>
  </numFmts>
  <fonts count="65">
    <font>
      <sz val="10"/>
      <name val="Arial"/>
      <family val="0"/>
    </font>
    <font>
      <sz val="12"/>
      <name val="Times New Roman"/>
      <family val="1"/>
    </font>
    <font>
      <b/>
      <sz val="14"/>
      <name val="Times New Roman"/>
      <family val="1"/>
    </font>
    <font>
      <b/>
      <sz val="13"/>
      <name val="Times New Roman"/>
      <family val="1"/>
    </font>
    <font>
      <i/>
      <sz val="12"/>
      <name val="Times New Roman"/>
      <family val="1"/>
    </font>
    <font>
      <i/>
      <sz val="13"/>
      <name val="Times New Roman"/>
      <family val="1"/>
    </font>
    <font>
      <b/>
      <sz val="12"/>
      <name val="Times New Roman"/>
      <family val="1"/>
    </font>
    <font>
      <sz val="13"/>
      <name val="Times New Roman"/>
      <family val="1"/>
    </font>
    <font>
      <sz val="8"/>
      <name val="Arial"/>
      <family val="0"/>
    </font>
    <font>
      <sz val="12"/>
      <color indexed="8"/>
      <name val="Times New Roman"/>
      <family val="1"/>
    </font>
    <font>
      <b/>
      <sz val="13"/>
      <color indexed="8"/>
      <name val="Times New Roman"/>
      <family val="1"/>
    </font>
    <font>
      <i/>
      <sz val="13"/>
      <color indexed="8"/>
      <name val="Times New Roman"/>
      <family val="1"/>
    </font>
    <font>
      <sz val="13"/>
      <color indexed="8"/>
      <name val="Times New Roman"/>
      <family val="1"/>
    </font>
    <font>
      <b/>
      <i/>
      <sz val="13"/>
      <color indexed="8"/>
      <name val="Times New Roman"/>
      <family val="1"/>
    </font>
    <font>
      <b/>
      <sz val="14"/>
      <color indexed="8"/>
      <name val="Times New Roman"/>
      <family val="1"/>
    </font>
    <font>
      <sz val="14"/>
      <name val="Times New Roman"/>
      <family val="1"/>
    </font>
    <font>
      <i/>
      <sz val="14"/>
      <name val="Times New Roman"/>
      <family val="1"/>
    </font>
    <font>
      <sz val="12"/>
      <name val=".VnTime"/>
      <family val="2"/>
    </font>
    <font>
      <sz val="10"/>
      <name val="Helv"/>
      <family val="2"/>
    </font>
    <font>
      <sz val="11"/>
      <color indexed="8"/>
      <name val="Calibri"/>
      <family val="2"/>
    </font>
    <font>
      <u val="single"/>
      <sz val="12"/>
      <name val="Times New Roman"/>
      <family val="1"/>
    </font>
    <font>
      <sz val="14"/>
      <name val=".VnTime"/>
      <family val="2"/>
    </font>
    <font>
      <i/>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sz val="10"/>
      <color indexed="8"/>
      <name val="Times New Roman"/>
      <family val="1"/>
    </font>
    <font>
      <b/>
      <sz val="11"/>
      <color indexed="8"/>
      <name val="Calibri"/>
      <family val="2"/>
    </font>
    <font>
      <b/>
      <sz val="10"/>
      <name val="Arial"/>
      <family val="2"/>
    </font>
    <font>
      <i/>
      <sz val="11"/>
      <color indexed="8"/>
      <name val="Times New Roman"/>
      <family val="1"/>
    </font>
    <font>
      <i/>
      <sz val="10"/>
      <name val="Arial"/>
      <family val="2"/>
    </font>
    <font>
      <b/>
      <i/>
      <sz val="10"/>
      <name val="Arial"/>
      <family val="2"/>
    </font>
    <font>
      <b/>
      <sz val="11"/>
      <name val="Times New Roman"/>
      <family val="1"/>
    </font>
    <font>
      <sz val="11"/>
      <name val="Times New Roman"/>
      <family val="1"/>
    </font>
    <font>
      <i/>
      <sz val="11"/>
      <name val="Times New Roman"/>
      <family val="1"/>
    </font>
    <font>
      <b/>
      <sz val="10"/>
      <name val="Times New Roman"/>
      <family val="1"/>
    </font>
    <font>
      <sz val="10"/>
      <name val="Times New Roman"/>
      <family val="1"/>
    </font>
    <font>
      <i/>
      <sz val="10"/>
      <name val="Times New Roman"/>
      <family val="1"/>
    </font>
    <font>
      <b/>
      <sz val="11"/>
      <name val="Arial"/>
      <family val="2"/>
    </font>
    <font>
      <sz val="9"/>
      <name val="Times New Roman"/>
      <family val="1"/>
    </font>
    <font>
      <sz val="8"/>
      <name val="Times New Roman"/>
      <family val="1"/>
    </font>
    <font>
      <b/>
      <sz val="9"/>
      <name val="Times New Roman"/>
      <family val="1"/>
    </font>
    <font>
      <i/>
      <sz val="9"/>
      <color indexed="8"/>
      <name val="Times New Roman"/>
      <family val="1"/>
    </font>
    <font>
      <u val="single"/>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b/>
      <sz val="10"/>
      <color indexed="8"/>
      <name val="Times New Roman"/>
      <family val="1"/>
    </font>
    <font>
      <b/>
      <u val="single"/>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right/>
      <top style="thin"/>
      <bottom style="thin"/>
    </border>
    <border>
      <left/>
      <right style="thin"/>
      <top style="thin"/>
      <bottom style="thin"/>
    </border>
    <border>
      <left style="thin"/>
      <right style="thin"/>
      <top>
        <color indexed="63"/>
      </top>
      <bottom>
        <color indexed="63"/>
      </bottom>
    </border>
  </borders>
  <cellStyleXfs count="123">
    <xf numFmtId="0" fontId="1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7"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1" borderId="0" applyNumberFormat="0" applyBorder="0" applyAlignment="0" applyProtection="0"/>
    <xf numFmtId="0" fontId="58" fillId="4"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8" borderId="0" applyNumberFormat="0" applyBorder="0" applyAlignment="0" applyProtection="0"/>
    <xf numFmtId="0" fontId="58" fillId="14" borderId="0" applyNumberFormat="0" applyBorder="0" applyAlignment="0" applyProtection="0"/>
    <xf numFmtId="0" fontId="58" fillId="17" borderId="0" applyNumberFormat="0" applyBorder="0" applyAlignment="0" applyProtection="0"/>
    <xf numFmtId="0" fontId="58" fillId="10"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18" borderId="0" applyNumberFormat="0" applyBorder="0" applyAlignment="0" applyProtection="0"/>
    <xf numFmtId="0" fontId="58" fillId="15"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23" borderId="0" applyNumberFormat="0" applyBorder="0" applyAlignment="0" applyProtection="0"/>
    <xf numFmtId="0" fontId="58" fillId="20"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3" fillId="13" borderId="1" applyNumberFormat="0" applyAlignment="0" applyProtection="0"/>
    <xf numFmtId="0" fontId="53" fillId="13" borderId="1" applyNumberFormat="0" applyAlignment="0" applyProtection="0"/>
    <xf numFmtId="0" fontId="55" fillId="24" borderId="2" applyNumberFormat="0" applyAlignment="0" applyProtection="0"/>
    <xf numFmtId="0" fontId="55"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8" fillId="5" borderId="0" applyNumberFormat="0" applyBorder="0" applyAlignment="0" applyProtection="0"/>
    <xf numFmtId="0" fontId="48" fillId="5" borderId="0" applyNumberFormat="0" applyBorder="0" applyAlignment="0" applyProtection="0"/>
    <xf numFmtId="0" fontId="45" fillId="0" borderId="3" applyNumberFormat="0" applyFill="0" applyAlignment="0" applyProtection="0"/>
    <xf numFmtId="0" fontId="59" fillId="0" borderId="3" applyNumberFormat="0" applyFill="0" applyAlignment="0" applyProtection="0"/>
    <xf numFmtId="0" fontId="46" fillId="0" borderId="4" applyNumberFormat="0" applyFill="0" applyAlignment="0" applyProtection="0"/>
    <xf numFmtId="0" fontId="60" fillId="0" borderId="5" applyNumberFormat="0" applyFill="0" applyAlignment="0" applyProtection="0"/>
    <xf numFmtId="0" fontId="47" fillId="0" borderId="6" applyNumberFormat="0" applyFill="0" applyAlignment="0" applyProtection="0"/>
    <xf numFmtId="0" fontId="61" fillId="0" borderId="7" applyNumberFormat="0" applyFill="0" applyAlignment="0" applyProtection="0"/>
    <xf numFmtId="0" fontId="47" fillId="0" borderId="0" applyNumberFormat="0" applyFill="0" applyBorder="0" applyAlignment="0" applyProtection="0"/>
    <xf numFmtId="0" fontId="61" fillId="0" borderId="0" applyNumberFormat="0" applyFill="0" applyBorder="0" applyAlignment="0" applyProtection="0"/>
    <xf numFmtId="0" fontId="51" fillId="4" borderId="1" applyNumberFormat="0" applyAlignment="0" applyProtection="0"/>
    <xf numFmtId="0" fontId="51" fillId="4" borderId="1" applyNumberFormat="0" applyAlignment="0" applyProtection="0"/>
    <xf numFmtId="0" fontId="54" fillId="0" borderId="8" applyNumberFormat="0" applyFill="0" applyAlignment="0" applyProtection="0"/>
    <xf numFmtId="0" fontId="54" fillId="0" borderId="8" applyNumberFormat="0" applyFill="0" applyAlignment="0" applyProtection="0"/>
    <xf numFmtId="0" fontId="50" fillId="14" borderId="0" applyNumberFormat="0" applyBorder="0" applyAlignment="0" applyProtection="0"/>
    <xf numFmtId="0" fontId="50" fillId="14" borderId="0" applyNumberFormat="0" applyBorder="0" applyAlignment="0" applyProtection="0"/>
    <xf numFmtId="0" fontId="9" fillId="0" borderId="0">
      <alignment/>
      <protection/>
    </xf>
    <xf numFmtId="0" fontId="19"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9" fillId="0" borderId="0">
      <alignment/>
      <protection/>
    </xf>
    <xf numFmtId="0" fontId="0" fillId="8" borderId="9" applyNumberFormat="0" applyFont="0" applyAlignment="0" applyProtection="0"/>
    <xf numFmtId="0" fontId="19" fillId="8" borderId="9" applyNumberFormat="0" applyFont="0" applyAlignment="0" applyProtection="0"/>
    <xf numFmtId="0" fontId="52" fillId="13" borderId="10" applyNumberFormat="0" applyAlignment="0" applyProtection="0"/>
    <xf numFmtId="0" fontId="52" fillId="13"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lignment/>
      <protection/>
    </xf>
    <xf numFmtId="0" fontId="44" fillId="0" borderId="0" applyNumberFormat="0" applyFill="0" applyBorder="0" applyAlignment="0" applyProtection="0"/>
    <xf numFmtId="0" fontId="62" fillId="0" borderId="0" applyNumberFormat="0" applyFill="0" applyBorder="0" applyAlignment="0" applyProtection="0"/>
    <xf numFmtId="0" fontId="27" fillId="0" borderId="11" applyNumberFormat="0" applyFill="0" applyAlignment="0" applyProtection="0"/>
    <xf numFmtId="0" fontId="27" fillId="0" borderId="11"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357">
    <xf numFmtId="0" fontId="0" fillId="0" borderId="0" xfId="0" applyAlignment="1">
      <alignment/>
    </xf>
    <xf numFmtId="0" fontId="7" fillId="0" borderId="0" xfId="0" applyFont="1" applyAlignment="1">
      <alignment/>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0" fillId="0" borderId="0" xfId="0" applyFont="1" applyAlignment="1">
      <alignment horizontal="right" vertical="center"/>
    </xf>
    <xf numFmtId="0" fontId="7" fillId="0" borderId="0" xfId="0" applyFont="1" applyAlignment="1">
      <alignment horizontal="center"/>
    </xf>
    <xf numFmtId="0" fontId="1" fillId="0" borderId="0" xfId="0" applyFont="1" applyFill="1" applyAlignment="1">
      <alignment horizontal="centerContinuous"/>
    </xf>
    <xf numFmtId="0" fontId="1" fillId="0" borderId="0" xfId="0" applyFont="1" applyFill="1" applyAlignment="1">
      <alignment/>
    </xf>
    <xf numFmtId="0" fontId="2" fillId="0" borderId="0" xfId="0" applyFont="1" applyFill="1" applyAlignment="1">
      <alignment horizontal="left"/>
    </xf>
    <xf numFmtId="0" fontId="16" fillId="0" borderId="0" xfId="0" applyFont="1" applyFill="1" applyAlignment="1">
      <alignment horizontal="left"/>
    </xf>
    <xf numFmtId="0" fontId="15" fillId="0" borderId="0" xfId="0" applyFont="1" applyFill="1" applyAlignment="1">
      <alignment/>
    </xf>
    <xf numFmtId="0" fontId="4" fillId="0" borderId="0" xfId="0" applyFont="1" applyFill="1" applyAlignment="1" quotePrefix="1">
      <alignment horizontal="left"/>
    </xf>
    <xf numFmtId="0" fontId="2" fillId="0" borderId="0" xfId="0" applyFont="1" applyFill="1" applyAlignment="1">
      <alignment horizontal="center"/>
    </xf>
    <xf numFmtId="0" fontId="16" fillId="0" borderId="0" xfId="0" applyFont="1" applyFill="1" applyAlignment="1">
      <alignment horizontal="center"/>
    </xf>
    <xf numFmtId="0" fontId="2"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center"/>
    </xf>
    <xf numFmtId="0" fontId="2" fillId="0" borderId="0" xfId="0" applyFont="1" applyFill="1" applyAlignment="1" quotePrefix="1">
      <alignment horizontal="center"/>
    </xf>
    <xf numFmtId="0" fontId="15" fillId="0" borderId="0" xfId="102" applyFont="1" applyFill="1" applyAlignment="1">
      <alignment horizontal="center"/>
      <protection/>
    </xf>
    <xf numFmtId="0" fontId="12" fillId="0" borderId="0" xfId="0" applyFont="1" applyAlignment="1">
      <alignment vertical="center"/>
    </xf>
    <xf numFmtId="0" fontId="11" fillId="0" borderId="0" xfId="0" applyFont="1" applyAlignment="1">
      <alignment horizontal="right" vertical="center"/>
    </xf>
    <xf numFmtId="0" fontId="11" fillId="0" borderId="12" xfId="0" applyFont="1" applyBorder="1" applyAlignment="1">
      <alignment horizontal="center" vertical="center"/>
    </xf>
    <xf numFmtId="0" fontId="1" fillId="0" borderId="0" xfId="116" applyFont="1" applyFill="1">
      <alignment/>
      <protection/>
    </xf>
    <xf numFmtId="0" fontId="5" fillId="0" borderId="12" xfId="0" applyFont="1" applyBorder="1" applyAlignment="1">
      <alignment horizontal="center"/>
    </xf>
    <xf numFmtId="0" fontId="5" fillId="0" borderId="12" xfId="0" applyFont="1" applyFill="1" applyBorder="1" applyAlignment="1">
      <alignment horizontal="center"/>
    </xf>
    <xf numFmtId="0" fontId="9" fillId="0" borderId="0" xfId="0" applyFont="1" applyAlignment="1">
      <alignment/>
    </xf>
    <xf numFmtId="0" fontId="23" fillId="0" borderId="13" xfId="0" applyFont="1" applyBorder="1" applyAlignment="1">
      <alignment horizontal="center" vertical="center" wrapText="1"/>
    </xf>
    <xf numFmtId="3" fontId="23" fillId="0" borderId="0" xfId="0" applyNumberFormat="1" applyFont="1" applyAlignment="1">
      <alignment/>
    </xf>
    <xf numFmtId="0" fontId="23" fillId="0" borderId="0" xfId="0" applyFont="1" applyAlignment="1">
      <alignment/>
    </xf>
    <xf numFmtId="3" fontId="9" fillId="0" borderId="0" xfId="0" applyNumberFormat="1" applyFont="1" applyAlignment="1">
      <alignment/>
    </xf>
    <xf numFmtId="0" fontId="25" fillId="0" borderId="0" xfId="0" applyFont="1" applyAlignment="1">
      <alignment/>
    </xf>
    <xf numFmtId="0" fontId="25"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4" xfId="0" applyFont="1" applyBorder="1" applyAlignment="1">
      <alignment vertical="center" wrapText="1"/>
    </xf>
    <xf numFmtId="164" fontId="23" fillId="0" borderId="14" xfId="69" applyNumberFormat="1" applyFont="1" applyBorder="1" applyAlignment="1">
      <alignment vertical="center" wrapText="1"/>
    </xf>
    <xf numFmtId="9" fontId="23" fillId="0" borderId="14" xfId="114" applyFont="1" applyBorder="1" applyAlignment="1">
      <alignment horizontal="right" vertical="center" wrapText="1"/>
    </xf>
    <xf numFmtId="0" fontId="23" fillId="0" borderId="15" xfId="0" applyFont="1" applyBorder="1" applyAlignment="1">
      <alignment horizontal="center" vertical="center" wrapText="1"/>
    </xf>
    <xf numFmtId="0" fontId="23" fillId="0" borderId="15" xfId="0" applyFont="1" applyBorder="1" applyAlignment="1">
      <alignment vertical="center" wrapText="1"/>
    </xf>
    <xf numFmtId="164" fontId="23" fillId="0" borderId="15" xfId="69" applyNumberFormat="1" applyFont="1" applyBorder="1" applyAlignment="1">
      <alignment vertical="center" wrapText="1"/>
    </xf>
    <xf numFmtId="9" fontId="23" fillId="0" borderId="15" xfId="114" applyFont="1" applyBorder="1" applyAlignment="1">
      <alignment horizontal="right"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164" fontId="9" fillId="0" borderId="15" xfId="69" applyNumberFormat="1" applyFont="1" applyBorder="1" applyAlignment="1">
      <alignment vertical="center" wrapText="1"/>
    </xf>
    <xf numFmtId="9" fontId="9" fillId="0" borderId="15" xfId="114" applyFont="1" applyBorder="1" applyAlignment="1">
      <alignment horizontal="right" vertical="center" wrapText="1"/>
    </xf>
    <xf numFmtId="164" fontId="9" fillId="0" borderId="15" xfId="69" applyNumberFormat="1" applyFont="1" applyBorder="1" applyAlignment="1">
      <alignment horizontal="center" vertical="center" wrapText="1"/>
    </xf>
    <xf numFmtId="164" fontId="23" fillId="0" borderId="15" xfId="69" applyNumberFormat="1" applyFont="1" applyBorder="1" applyAlignment="1">
      <alignment horizontal="center" vertical="center" wrapText="1"/>
    </xf>
    <xf numFmtId="164" fontId="23" fillId="0" borderId="15" xfId="69" applyNumberFormat="1" applyFont="1" applyBorder="1" applyAlignment="1">
      <alignment/>
    </xf>
    <xf numFmtId="0" fontId="23" fillId="0" borderId="16" xfId="0" applyFont="1" applyBorder="1" applyAlignment="1">
      <alignment horizontal="center" vertical="center" wrapText="1"/>
    </xf>
    <xf numFmtId="0" fontId="23" fillId="0" borderId="16" xfId="0" applyFont="1" applyBorder="1" applyAlignment="1">
      <alignment vertical="center" wrapText="1"/>
    </xf>
    <xf numFmtId="164" fontId="23" fillId="0" borderId="16" xfId="69" applyNumberFormat="1" applyFont="1" applyBorder="1" applyAlignment="1">
      <alignment vertical="center" wrapText="1"/>
    </xf>
    <xf numFmtId="9" fontId="23" fillId="0" borderId="16" xfId="114" applyFont="1" applyBorder="1" applyAlignment="1">
      <alignment horizontal="right" vertical="center" wrapText="1"/>
    </xf>
    <xf numFmtId="0" fontId="18" fillId="0" borderId="0" xfId="0" applyFont="1" applyAlignment="1">
      <alignment/>
    </xf>
    <xf numFmtId="0" fontId="26" fillId="0" borderId="13" xfId="0" applyFont="1" applyBorder="1" applyAlignment="1">
      <alignment horizontal="center" vertical="center" wrapText="1"/>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0" fillId="0" borderId="0" xfId="0" applyFont="1" applyAlignment="1">
      <alignment/>
    </xf>
    <xf numFmtId="0" fontId="30" fillId="0" borderId="0" xfId="0" applyFont="1" applyFill="1" applyAlignment="1">
      <alignment/>
    </xf>
    <xf numFmtId="0" fontId="31" fillId="0" borderId="0" xfId="0" applyFont="1" applyFill="1" applyAlignment="1">
      <alignment/>
    </xf>
    <xf numFmtId="0" fontId="23" fillId="0" borderId="14" xfId="0" applyFont="1" applyBorder="1" applyAlignment="1">
      <alignment horizontal="left" vertical="center" wrapText="1"/>
    </xf>
    <xf numFmtId="164" fontId="23" fillId="0" borderId="14" xfId="0" applyNumberFormat="1" applyFont="1" applyBorder="1" applyAlignment="1">
      <alignment horizontal="center" vertical="center" wrapText="1"/>
    </xf>
    <xf numFmtId="164" fontId="24" fillId="0" borderId="15" xfId="69" applyNumberFormat="1" applyFont="1" applyBorder="1" applyAlignment="1">
      <alignment horizontal="center" vertical="center" wrapText="1"/>
    </xf>
    <xf numFmtId="164" fontId="25" fillId="0" borderId="15" xfId="69" applyNumberFormat="1" applyFont="1" applyBorder="1" applyAlignment="1">
      <alignment horizontal="center" vertical="center" wrapText="1"/>
    </xf>
    <xf numFmtId="0" fontId="22" fillId="0" borderId="15" xfId="0" applyFont="1" applyFill="1" applyBorder="1" applyAlignment="1">
      <alignment horizontal="center" vertical="center" wrapText="1"/>
    </xf>
    <xf numFmtId="0" fontId="22" fillId="0" borderId="15" xfId="0" applyFont="1" applyFill="1" applyBorder="1" applyAlignment="1">
      <alignment vertical="center" wrapText="1"/>
    </xf>
    <xf numFmtId="164" fontId="29" fillId="0" borderId="15" xfId="69" applyNumberFormat="1" applyFont="1" applyBorder="1" applyAlignment="1">
      <alignment horizontal="center" vertical="center" wrapText="1"/>
    </xf>
    <xf numFmtId="9" fontId="29" fillId="0" borderId="15" xfId="114" applyFont="1" applyBorder="1" applyAlignment="1">
      <alignment horizontal="right" vertical="center" wrapText="1"/>
    </xf>
    <xf numFmtId="9" fontId="24" fillId="0" borderId="15" xfId="114" applyFont="1" applyBorder="1" applyAlignment="1">
      <alignment horizontal="right" vertical="center" wrapText="1"/>
    </xf>
    <xf numFmtId="0" fontId="23" fillId="0" borderId="15" xfId="0" applyFont="1" applyFill="1" applyBorder="1" applyAlignment="1">
      <alignment horizontal="center" vertical="center" wrapText="1"/>
    </xf>
    <xf numFmtId="9" fontId="25" fillId="0" borderId="15" xfId="114" applyFont="1" applyBorder="1" applyAlignment="1">
      <alignment horizontal="right" vertical="center" wrapText="1"/>
    </xf>
    <xf numFmtId="164" fontId="24" fillId="0" borderId="16" xfId="69" applyNumberFormat="1" applyFont="1" applyBorder="1" applyAlignment="1">
      <alignment horizontal="center" vertical="center" wrapText="1"/>
    </xf>
    <xf numFmtId="9" fontId="25" fillId="0" borderId="16" xfId="114" applyFont="1" applyBorder="1" applyAlignment="1">
      <alignment horizontal="right" vertical="center" wrapText="1"/>
    </xf>
    <xf numFmtId="164" fontId="28" fillId="0" borderId="0" xfId="0" applyNumberFormat="1" applyFont="1" applyAlignment="1">
      <alignment/>
    </xf>
    <xf numFmtId="0" fontId="24" fillId="0" borderId="13" xfId="0" applyFont="1" applyBorder="1" applyAlignment="1">
      <alignment horizontal="center" vertical="center" wrapText="1"/>
    </xf>
    <xf numFmtId="0" fontId="32" fillId="0" borderId="0" xfId="0" applyFont="1" applyFill="1" applyAlignment="1">
      <alignment horizontal="center"/>
    </xf>
    <xf numFmtId="0" fontId="32" fillId="0" borderId="0" xfId="0" applyFont="1" applyFill="1" applyAlignment="1">
      <alignment/>
    </xf>
    <xf numFmtId="0" fontId="33" fillId="0" borderId="0" xfId="0" applyFont="1" applyFill="1" applyAlignment="1">
      <alignment/>
    </xf>
    <xf numFmtId="0" fontId="25" fillId="0" borderId="0" xfId="0" applyFont="1" applyFill="1" applyAlignment="1">
      <alignment/>
    </xf>
    <xf numFmtId="0" fontId="34" fillId="0" borderId="0" xfId="0" applyFont="1" applyFill="1" applyAlignment="1">
      <alignment/>
    </xf>
    <xf numFmtId="164" fontId="23" fillId="0" borderId="0" xfId="0" applyNumberFormat="1" applyFont="1" applyAlignment="1">
      <alignment/>
    </xf>
    <xf numFmtId="49"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3" fontId="6" fillId="0" borderId="14" xfId="0" applyNumberFormat="1" applyFont="1" applyFill="1" applyBorder="1" applyAlignment="1">
      <alignment horizontal="right" vertical="center" wrapText="1"/>
    </xf>
    <xf numFmtId="9" fontId="6" fillId="0" borderId="14" xfId="114" applyFont="1" applyFill="1" applyBorder="1" applyAlignment="1">
      <alignment horizontal="right" vertical="center" wrapText="1"/>
    </xf>
    <xf numFmtId="9" fontId="6" fillId="0" borderId="14" xfId="114" applyFont="1" applyFill="1" applyBorder="1" applyAlignment="1">
      <alignment horizontal="right" vertical="center"/>
    </xf>
    <xf numFmtId="0" fontId="6" fillId="0" borderId="15" xfId="0" applyFont="1" applyFill="1" applyBorder="1" applyAlignment="1">
      <alignment horizontal="center" vertical="center"/>
    </xf>
    <xf numFmtId="49" fontId="6" fillId="0" borderId="15" xfId="0" applyNumberFormat="1" applyFont="1" applyFill="1" applyBorder="1" applyAlignment="1">
      <alignment horizontal="left" vertical="center" wrapText="1"/>
    </xf>
    <xf numFmtId="3" fontId="6" fillId="0" borderId="15" xfId="0" applyNumberFormat="1" applyFont="1" applyFill="1" applyBorder="1" applyAlignment="1">
      <alignment horizontal="right" vertical="center" wrapText="1"/>
    </xf>
    <xf numFmtId="9" fontId="6" fillId="0" borderId="15" xfId="114" applyFont="1" applyFill="1" applyBorder="1" applyAlignment="1">
      <alignment horizontal="right" vertical="center" wrapText="1"/>
    </xf>
    <xf numFmtId="9" fontId="6" fillId="0" borderId="15" xfId="114" applyFont="1" applyFill="1" applyBorder="1" applyAlignment="1">
      <alignment horizontal="right" vertical="center"/>
    </xf>
    <xf numFmtId="0" fontId="1" fillId="0" borderId="15" xfId="0" applyFont="1" applyFill="1" applyBorder="1" applyAlignment="1">
      <alignment horizontal="center" vertical="center"/>
    </xf>
    <xf numFmtId="49" fontId="1" fillId="0" borderId="15" xfId="0" applyNumberFormat="1" applyFont="1" applyFill="1" applyBorder="1" applyAlignment="1">
      <alignment horizontal="left" vertical="center" wrapText="1"/>
    </xf>
    <xf numFmtId="3" fontId="1" fillId="0" borderId="15" xfId="0" applyNumberFormat="1" applyFont="1" applyFill="1" applyBorder="1" applyAlignment="1">
      <alignment horizontal="right" vertical="center" wrapText="1"/>
    </xf>
    <xf numFmtId="0" fontId="4" fillId="0" borderId="15" xfId="0" applyFont="1" applyBorder="1" applyAlignment="1">
      <alignment/>
    </xf>
    <xf numFmtId="0" fontId="4" fillId="0" borderId="15" xfId="0" applyFont="1" applyBorder="1" applyAlignment="1">
      <alignment vertical="top" wrapText="1"/>
    </xf>
    <xf numFmtId="0" fontId="1" fillId="0" borderId="15" xfId="0" applyFont="1" applyBorder="1" applyAlignment="1">
      <alignment vertical="top" wrapText="1"/>
    </xf>
    <xf numFmtId="0" fontId="9" fillId="0" borderId="15" xfId="0" applyFont="1" applyFill="1" applyBorder="1" applyAlignment="1">
      <alignment horizontal="center" vertical="center"/>
    </xf>
    <xf numFmtId="49" fontId="9" fillId="0" borderId="15" xfId="0" applyNumberFormat="1" applyFont="1" applyFill="1" applyBorder="1" applyAlignment="1">
      <alignment horizontal="left" vertical="center" wrapText="1"/>
    </xf>
    <xf numFmtId="3" fontId="9" fillId="0" borderId="15"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0" fontId="6" fillId="0" borderId="15" xfId="0" applyFont="1" applyBorder="1" applyAlignment="1">
      <alignment vertical="top" wrapText="1"/>
    </xf>
    <xf numFmtId="0" fontId="6" fillId="0" borderId="15" xfId="0" applyFont="1" applyBorder="1" applyAlignment="1">
      <alignment/>
    </xf>
    <xf numFmtId="0" fontId="6" fillId="0" borderId="16" xfId="0" applyFont="1" applyFill="1" applyBorder="1" applyAlignment="1">
      <alignment horizontal="center" vertical="center"/>
    </xf>
    <xf numFmtId="49" fontId="6" fillId="0" borderId="16" xfId="0" applyNumberFormat="1" applyFont="1" applyFill="1" applyBorder="1" applyAlignment="1">
      <alignment horizontal="left" vertical="center" wrapText="1"/>
    </xf>
    <xf numFmtId="3" fontId="6" fillId="0" borderId="16" xfId="0" applyNumberFormat="1" applyFont="1" applyFill="1" applyBorder="1" applyAlignment="1">
      <alignment horizontal="right" vertical="center" wrapText="1"/>
    </xf>
    <xf numFmtId="9" fontId="6" fillId="0" borderId="16" xfId="114" applyFont="1" applyFill="1" applyBorder="1" applyAlignment="1">
      <alignment horizontal="right" vertical="center" wrapText="1"/>
    </xf>
    <xf numFmtId="9" fontId="6" fillId="0" borderId="16" xfId="114" applyFont="1" applyFill="1" applyBorder="1" applyAlignment="1">
      <alignment horizontal="right" vertical="center"/>
    </xf>
    <xf numFmtId="0" fontId="4" fillId="0" borderId="15" xfId="0" applyFont="1" applyFill="1" applyBorder="1" applyAlignment="1">
      <alignment horizontal="center" vertical="center"/>
    </xf>
    <xf numFmtId="49" fontId="4" fillId="0" borderId="15" xfId="0" applyNumberFormat="1" applyFont="1" applyFill="1" applyBorder="1" applyAlignment="1">
      <alignment horizontal="left" vertical="center" wrapText="1"/>
    </xf>
    <xf numFmtId="9" fontId="1" fillId="0" borderId="15" xfId="114" applyFont="1" applyFill="1" applyBorder="1" applyAlignment="1">
      <alignment horizontal="right" vertical="center" wrapText="1"/>
    </xf>
    <xf numFmtId="9" fontId="1" fillId="0" borderId="15" xfId="114" applyFont="1" applyFill="1" applyBorder="1" applyAlignment="1">
      <alignment horizontal="right" vertical="center"/>
    </xf>
    <xf numFmtId="9" fontId="4" fillId="0" borderId="15" xfId="114" applyFont="1" applyFill="1" applyBorder="1" applyAlignment="1">
      <alignment horizontal="right" vertical="center" wrapText="1"/>
    </xf>
    <xf numFmtId="9" fontId="4" fillId="0" borderId="15" xfId="114" applyFont="1" applyFill="1" applyBorder="1" applyAlignment="1">
      <alignment horizontal="right" vertical="center"/>
    </xf>
    <xf numFmtId="0" fontId="22" fillId="0" borderId="15" xfId="0" applyFont="1" applyFill="1" applyBorder="1" applyAlignment="1">
      <alignment horizontal="center" vertical="center"/>
    </xf>
    <xf numFmtId="49" fontId="22" fillId="0" borderId="15" xfId="0" applyNumberFormat="1" applyFont="1" applyFill="1" applyBorder="1" applyAlignment="1">
      <alignment horizontal="left" vertical="center" wrapText="1"/>
    </xf>
    <xf numFmtId="3" fontId="22" fillId="0" borderId="15" xfId="0" applyNumberFormat="1" applyFont="1" applyFill="1" applyBorder="1" applyAlignment="1">
      <alignment horizontal="right" vertical="center" wrapText="1"/>
    </xf>
    <xf numFmtId="0" fontId="29" fillId="0" borderId="0" xfId="0" applyFont="1" applyFill="1" applyAlignment="1">
      <alignment/>
    </xf>
    <xf numFmtId="0" fontId="28" fillId="0" borderId="0" xfId="0" applyFont="1" applyFill="1" applyBorder="1" applyAlignment="1">
      <alignment horizontal="center"/>
    </xf>
    <xf numFmtId="0" fontId="0" fillId="0" borderId="0" xfId="0" applyFont="1" applyAlignment="1">
      <alignment/>
    </xf>
    <xf numFmtId="49" fontId="33" fillId="0" borderId="13" xfId="0" applyNumberFormat="1" applyFont="1" applyFill="1" applyBorder="1" applyAlignment="1">
      <alignment horizontal="center" vertical="center" wrapText="1"/>
    </xf>
    <xf numFmtId="3" fontId="33" fillId="0" borderId="13"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vertical="center" wrapText="1"/>
    </xf>
    <xf numFmtId="0" fontId="4" fillId="0" borderId="15" xfId="0" applyFont="1" applyBorder="1" applyAlignment="1">
      <alignment vertical="center" wrapText="1"/>
    </xf>
    <xf numFmtId="0" fontId="6" fillId="0" borderId="15" xfId="0" applyFont="1" applyBorder="1" applyAlignment="1">
      <alignment horizontal="center" vertical="center" wrapText="1"/>
    </xf>
    <xf numFmtId="0" fontId="6" fillId="0" borderId="15" xfId="0" applyFont="1" applyBorder="1" applyAlignment="1">
      <alignment vertical="center" wrapText="1"/>
    </xf>
    <xf numFmtId="0" fontId="6" fillId="0" borderId="16" xfId="0" applyFont="1" applyFill="1" applyBorder="1" applyAlignment="1">
      <alignment horizontal="center" vertical="center" wrapText="1"/>
    </xf>
    <xf numFmtId="0" fontId="38" fillId="0" borderId="0" xfId="0" applyFont="1" applyFill="1" applyBorder="1" applyAlignment="1">
      <alignment horizontal="center"/>
    </xf>
    <xf numFmtId="0" fontId="39" fillId="0" borderId="0" xfId="102" applyFont="1">
      <alignment/>
      <protection/>
    </xf>
    <xf numFmtId="0" fontId="39" fillId="0" borderId="0" xfId="102" applyFont="1" applyAlignment="1">
      <alignment horizontal="center"/>
      <protection/>
    </xf>
    <xf numFmtId="0" fontId="39" fillId="0" borderId="0" xfId="102" applyFont="1" applyFill="1">
      <alignment/>
      <protection/>
    </xf>
    <xf numFmtId="0" fontId="39" fillId="0" borderId="0" xfId="102" applyFont="1" applyFill="1" applyAlignment="1">
      <alignment horizontal="center"/>
      <protection/>
    </xf>
    <xf numFmtId="0" fontId="39" fillId="0" borderId="0" xfId="102" applyFont="1" applyFill="1" applyAlignment="1">
      <alignment wrapText="1"/>
      <protection/>
    </xf>
    <xf numFmtId="164" fontId="39" fillId="0" borderId="0" xfId="72" applyNumberFormat="1" applyFont="1" applyFill="1" applyAlignment="1">
      <alignment horizontal="right"/>
    </xf>
    <xf numFmtId="0" fontId="41" fillId="0" borderId="0" xfId="102" applyNumberFormat="1" applyFont="1" applyFill="1" applyAlignment="1">
      <alignment/>
      <protection/>
    </xf>
    <xf numFmtId="3" fontId="39" fillId="0" borderId="0" xfId="102" applyNumberFormat="1" applyFont="1" applyFill="1">
      <alignment/>
      <protection/>
    </xf>
    <xf numFmtId="0" fontId="39" fillId="0" borderId="0" xfId="102" applyFont="1" applyFill="1" applyAlignment="1">
      <alignment horizontal="right" vertical="center"/>
      <protection/>
    </xf>
    <xf numFmtId="0" fontId="39" fillId="0" borderId="13" xfId="102" applyFont="1" applyFill="1" applyBorder="1" applyAlignment="1">
      <alignment horizontal="center" vertical="center" wrapText="1"/>
      <protection/>
    </xf>
    <xf numFmtId="0" fontId="41" fillId="0" borderId="0" xfId="102" applyFont="1" applyFill="1">
      <alignment/>
      <protection/>
    </xf>
    <xf numFmtId="0" fontId="41" fillId="0" borderId="0" xfId="102" applyFont="1">
      <alignment/>
      <protection/>
    </xf>
    <xf numFmtId="0" fontId="39" fillId="0" borderId="15" xfId="102" applyFont="1" applyFill="1" applyBorder="1" applyAlignment="1">
      <alignment horizontal="center" vertical="center" wrapText="1"/>
      <protection/>
    </xf>
    <xf numFmtId="9" fontId="39" fillId="0" borderId="15" xfId="102" applyNumberFormat="1" applyFont="1" applyFill="1" applyBorder="1" applyAlignment="1">
      <alignment horizontal="right" vertical="center" wrapText="1"/>
      <protection/>
    </xf>
    <xf numFmtId="9" fontId="39" fillId="0" borderId="16" xfId="102" applyNumberFormat="1" applyFont="1" applyFill="1" applyBorder="1" applyAlignment="1">
      <alignment horizontal="right" vertical="center" wrapText="1"/>
      <protection/>
    </xf>
    <xf numFmtId="0" fontId="7" fillId="0" borderId="0" xfId="102" applyFont="1" applyFill="1">
      <alignment/>
      <protection/>
    </xf>
    <xf numFmtId="0" fontId="7" fillId="0" borderId="0" xfId="102" applyFont="1">
      <alignment/>
      <protection/>
    </xf>
    <xf numFmtId="0" fontId="39" fillId="0" borderId="15" xfId="102" applyFont="1" applyFill="1" applyBorder="1" applyAlignment="1">
      <alignment horizontal="left" vertical="center" wrapText="1"/>
      <protection/>
    </xf>
    <xf numFmtId="0" fontId="39" fillId="0" borderId="16" xfId="102" applyFont="1" applyFill="1" applyBorder="1" applyAlignment="1">
      <alignment horizontal="left" vertical="center" wrapText="1"/>
      <protection/>
    </xf>
    <xf numFmtId="0" fontId="39" fillId="0" borderId="16" xfId="102" applyFont="1" applyFill="1" applyBorder="1" applyAlignment="1">
      <alignment horizontal="center" vertical="center" wrapText="1"/>
      <protection/>
    </xf>
    <xf numFmtId="164" fontId="39" fillId="0" borderId="15" xfId="69" applyNumberFormat="1" applyFont="1" applyFill="1" applyBorder="1" applyAlignment="1">
      <alignment horizontal="right" vertical="center" wrapText="1"/>
    </xf>
    <xf numFmtId="0" fontId="39" fillId="0" borderId="0" xfId="116" applyFont="1" applyFill="1">
      <alignment/>
      <protection/>
    </xf>
    <xf numFmtId="0" fontId="39" fillId="0" borderId="0" xfId="116" applyFont="1" applyFill="1" applyAlignment="1">
      <alignment horizontal="center" vertical="center"/>
      <protection/>
    </xf>
    <xf numFmtId="0" fontId="39" fillId="0" borderId="0" xfId="0" applyFont="1" applyAlignment="1">
      <alignment/>
    </xf>
    <xf numFmtId="0" fontId="42" fillId="0" borderId="0" xfId="0" applyFont="1" applyAlignment="1">
      <alignment horizontal="right"/>
    </xf>
    <xf numFmtId="0" fontId="43" fillId="0" borderId="0" xfId="116" applyFont="1" applyFill="1" applyBorder="1" applyAlignment="1">
      <alignment horizontal="center" vertical="center"/>
      <protection/>
    </xf>
    <xf numFmtId="0" fontId="39" fillId="0" borderId="0" xfId="116" applyFont="1" applyFill="1" applyBorder="1" applyAlignment="1">
      <alignment/>
      <protection/>
    </xf>
    <xf numFmtId="0" fontId="39" fillId="0" borderId="0" xfId="116" applyFont="1" applyFill="1" applyBorder="1">
      <alignment/>
      <protection/>
    </xf>
    <xf numFmtId="164" fontId="39" fillId="0" borderId="0" xfId="69" applyNumberFormat="1" applyFont="1" applyFill="1" applyBorder="1" applyAlignment="1">
      <alignment horizontal="center" vertical="center"/>
    </xf>
    <xf numFmtId="0" fontId="43" fillId="0" borderId="0" xfId="116" applyFont="1" applyFill="1" applyBorder="1">
      <alignment/>
      <protection/>
    </xf>
    <xf numFmtId="0" fontId="39" fillId="0" borderId="0" xfId="116" applyFont="1" applyFill="1" applyAlignment="1">
      <alignment/>
      <protection/>
    </xf>
    <xf numFmtId="0" fontId="43" fillId="0" borderId="0" xfId="116" applyFont="1" applyFill="1">
      <alignment/>
      <protection/>
    </xf>
    <xf numFmtId="164" fontId="39" fillId="0" borderId="0" xfId="69" applyNumberFormat="1" applyFont="1" applyFill="1" applyBorder="1" applyAlignment="1">
      <alignment/>
    </xf>
    <xf numFmtId="164" fontId="39" fillId="0" borderId="0" xfId="69" applyNumberFormat="1" applyFont="1" applyFill="1" applyBorder="1" applyAlignment="1">
      <alignment/>
    </xf>
    <xf numFmtId="166" fontId="39" fillId="0" borderId="0" xfId="69" applyNumberFormat="1" applyFont="1" applyFill="1" applyBorder="1" applyAlignment="1">
      <alignment horizontal="center" vertical="center"/>
    </xf>
    <xf numFmtId="0" fontId="43" fillId="0" borderId="0" xfId="116" applyFont="1" applyFill="1" applyAlignment="1">
      <alignment/>
      <protection/>
    </xf>
    <xf numFmtId="166" fontId="39" fillId="0" borderId="0" xfId="69" applyNumberFormat="1" applyFont="1" applyFill="1" applyBorder="1" applyAlignment="1">
      <alignment/>
    </xf>
    <xf numFmtId="164" fontId="39" fillId="0" borderId="0" xfId="69" applyNumberFormat="1" applyFont="1" applyFill="1" applyBorder="1" applyAlignment="1">
      <alignment vertical="center"/>
    </xf>
    <xf numFmtId="0" fontId="43" fillId="0" borderId="0" xfId="116" applyFont="1" applyFill="1" applyAlignment="1">
      <alignment vertical="center"/>
      <protection/>
    </xf>
    <xf numFmtId="164" fontId="43" fillId="0" borderId="0" xfId="69" applyNumberFormat="1" applyFont="1" applyFill="1" applyBorder="1" applyAlignment="1">
      <alignment/>
    </xf>
    <xf numFmtId="164" fontId="43" fillId="0" borderId="0" xfId="69" applyNumberFormat="1" applyFont="1" applyFill="1" applyBorder="1" applyAlignment="1">
      <alignment/>
    </xf>
    <xf numFmtId="0" fontId="39" fillId="0" borderId="0" xfId="0" applyFont="1" applyAlignment="1">
      <alignment horizontal="left"/>
    </xf>
    <xf numFmtId="49" fontId="43" fillId="0" borderId="0" xfId="116" applyNumberFormat="1" applyFont="1" applyFill="1" applyBorder="1" applyAlignment="1">
      <alignment horizontal="left" wrapText="1"/>
      <protection/>
    </xf>
    <xf numFmtId="49" fontId="39" fillId="0" borderId="0" xfId="116" applyNumberFormat="1" applyFont="1" applyFill="1" applyAlignment="1">
      <alignment horizontal="left" wrapText="1"/>
      <protection/>
    </xf>
    <xf numFmtId="49" fontId="43" fillId="0" borderId="0" xfId="116" applyNumberFormat="1" applyFont="1" applyFill="1" applyAlignment="1">
      <alignment horizontal="left" wrapText="1"/>
      <protection/>
    </xf>
    <xf numFmtId="49" fontId="39" fillId="0" borderId="0" xfId="69" applyNumberFormat="1" applyFont="1" applyFill="1" applyBorder="1" applyAlignment="1">
      <alignment horizontal="left" wrapText="1"/>
    </xf>
    <xf numFmtId="49" fontId="39" fillId="0" borderId="0" xfId="116" applyNumberFormat="1" applyFont="1" applyFill="1" applyAlignment="1">
      <alignment horizontal="left" vertical="center" wrapText="1"/>
      <protection/>
    </xf>
    <xf numFmtId="49" fontId="39" fillId="0" borderId="15" xfId="116" applyNumberFormat="1" applyFont="1" applyFill="1" applyBorder="1" applyAlignment="1">
      <alignment horizontal="left" wrapText="1"/>
      <protection/>
    </xf>
    <xf numFmtId="0" fontId="7" fillId="0" borderId="0" xfId="0" applyFont="1" applyAlignment="1">
      <alignment/>
    </xf>
    <xf numFmtId="164" fontId="1" fillId="0" borderId="0" xfId="116" applyNumberFormat="1" applyFont="1" applyFill="1">
      <alignment/>
      <protection/>
    </xf>
    <xf numFmtId="0" fontId="7" fillId="0" borderId="0" xfId="0" applyFont="1" applyAlignment="1">
      <alignment horizontal="center" vertical="center"/>
    </xf>
    <xf numFmtId="0" fontId="7" fillId="0" borderId="0" xfId="0" applyFont="1" applyFill="1" applyAlignment="1">
      <alignment/>
    </xf>
    <xf numFmtId="0" fontId="11" fillId="0" borderId="0" xfId="0" applyFont="1" applyFill="1" applyAlignment="1">
      <alignment horizontal="center" vertical="center"/>
    </xf>
    <xf numFmtId="0" fontId="25" fillId="0" borderId="13" xfId="0" applyFont="1" applyFill="1" applyBorder="1" applyAlignment="1">
      <alignment horizontal="center" vertical="center" wrapText="1"/>
    </xf>
    <xf numFmtId="164" fontId="23" fillId="0" borderId="14" xfId="69" applyNumberFormat="1" applyFont="1" applyFill="1" applyBorder="1" applyAlignment="1">
      <alignment vertical="center" wrapText="1"/>
    </xf>
    <xf numFmtId="164" fontId="23" fillId="0" borderId="15" xfId="69" applyNumberFormat="1" applyFont="1" applyFill="1" applyBorder="1" applyAlignment="1">
      <alignment vertical="center" wrapText="1"/>
    </xf>
    <xf numFmtId="164" fontId="9" fillId="0" borderId="15" xfId="69" applyNumberFormat="1" applyFont="1" applyFill="1" applyBorder="1" applyAlignment="1">
      <alignment horizontal="center" vertical="center" wrapText="1"/>
    </xf>
    <xf numFmtId="164" fontId="23" fillId="0" borderId="15" xfId="69" applyNumberFormat="1" applyFont="1" applyFill="1" applyBorder="1" applyAlignment="1">
      <alignment horizontal="center" vertical="center" wrapText="1"/>
    </xf>
    <xf numFmtId="164" fontId="23" fillId="0" borderId="16" xfId="69" applyNumberFormat="1" applyFont="1" applyFill="1" applyBorder="1" applyAlignment="1">
      <alignment vertical="center" wrapText="1"/>
    </xf>
    <xf numFmtId="164" fontId="9" fillId="0" borderId="15" xfId="69" applyNumberFormat="1" applyFont="1" applyFill="1" applyBorder="1" applyAlignment="1">
      <alignment vertical="center" wrapText="1"/>
    </xf>
    <xf numFmtId="0" fontId="9" fillId="0" borderId="15" xfId="0" applyFont="1" applyBorder="1" applyAlignment="1" quotePrefix="1">
      <alignment vertical="center" wrapText="1"/>
    </xf>
    <xf numFmtId="9" fontId="25" fillId="0" borderId="14" xfId="114" applyFont="1" applyBorder="1" applyAlignment="1">
      <alignment horizontal="right" vertical="center" wrapText="1"/>
    </xf>
    <xf numFmtId="3" fontId="32" fillId="0" borderId="0" xfId="0" applyNumberFormat="1" applyFont="1" applyFill="1" applyAlignment="1">
      <alignment horizontal="center"/>
    </xf>
    <xf numFmtId="164" fontId="31" fillId="0" borderId="0" xfId="0" applyNumberFormat="1" applyFont="1" applyFill="1" applyAlignment="1">
      <alignment/>
    </xf>
    <xf numFmtId="3" fontId="27" fillId="0" borderId="0" xfId="0" applyNumberFormat="1" applyFont="1" applyAlignment="1">
      <alignment/>
    </xf>
    <xf numFmtId="0" fontId="39" fillId="0" borderId="14" xfId="102" applyFont="1" applyFill="1" applyBorder="1" applyAlignment="1">
      <alignment horizontal="center" vertical="center" wrapText="1"/>
      <protection/>
    </xf>
    <xf numFmtId="0" fontId="41" fillId="0" borderId="14" xfId="102" applyFont="1" applyFill="1" applyBorder="1" applyAlignment="1">
      <alignment horizontal="center" vertical="center" wrapText="1"/>
      <protection/>
    </xf>
    <xf numFmtId="164" fontId="41" fillId="0" borderId="14" xfId="69" applyNumberFormat="1" applyFont="1" applyFill="1" applyBorder="1" applyAlignment="1">
      <alignment horizontal="right" vertical="center" wrapText="1"/>
    </xf>
    <xf numFmtId="9" fontId="41" fillId="0" borderId="14" xfId="102" applyNumberFormat="1" applyFont="1" applyFill="1" applyBorder="1" applyAlignment="1">
      <alignment horizontal="right" vertical="center" wrapText="1"/>
      <protection/>
    </xf>
    <xf numFmtId="164" fontId="39" fillId="0" borderId="16" xfId="69" applyNumberFormat="1" applyFont="1" applyFill="1" applyBorder="1" applyAlignment="1">
      <alignment horizontal="right" vertical="center" wrapText="1"/>
    </xf>
    <xf numFmtId="164" fontId="39" fillId="0" borderId="0" xfId="102" applyNumberFormat="1" applyFont="1" applyFill="1">
      <alignment/>
      <protection/>
    </xf>
    <xf numFmtId="0" fontId="35" fillId="0" borderId="0" xfId="109" applyFont="1" applyAlignment="1">
      <alignment vertical="top" wrapText="1"/>
      <protection/>
    </xf>
    <xf numFmtId="49" fontId="1" fillId="0" borderId="0" xfId="109" applyNumberFormat="1" applyFont="1" applyFill="1" applyAlignment="1">
      <alignment vertical="center" wrapText="1"/>
      <protection/>
    </xf>
    <xf numFmtId="0" fontId="36" fillId="0" borderId="0" xfId="109" applyFont="1">
      <alignment/>
      <protection/>
    </xf>
    <xf numFmtId="3" fontId="36" fillId="0" borderId="0" xfId="109" applyNumberFormat="1" applyFont="1">
      <alignment/>
      <protection/>
    </xf>
    <xf numFmtId="3" fontId="36" fillId="0" borderId="0" xfId="109" applyNumberFormat="1" applyFont="1" applyFill="1">
      <alignment/>
      <protection/>
    </xf>
    <xf numFmtId="0" fontId="36" fillId="0" borderId="0" xfId="109" applyFont="1" applyFill="1">
      <alignment/>
      <protection/>
    </xf>
    <xf numFmtId="0" fontId="1" fillId="0" borderId="0" xfId="109" applyFont="1" applyAlignment="1">
      <alignment horizontal="center"/>
      <protection/>
    </xf>
    <xf numFmtId="0" fontId="11" fillId="0" borderId="0" xfId="109" applyFont="1" applyAlignment="1">
      <alignment vertical="center"/>
      <protection/>
    </xf>
    <xf numFmtId="49" fontId="33" fillId="0" borderId="0" xfId="109" applyNumberFormat="1" applyFont="1" applyFill="1" applyAlignment="1">
      <alignment horizontal="center" vertical="center"/>
      <protection/>
    </xf>
    <xf numFmtId="0" fontId="37" fillId="0" borderId="0" xfId="109" applyFont="1" applyAlignment="1">
      <alignment horizontal="right"/>
      <protection/>
    </xf>
    <xf numFmtId="0" fontId="40" fillId="0" borderId="0" xfId="109" applyFont="1" applyFill="1">
      <alignment/>
      <protection/>
    </xf>
    <xf numFmtId="3" fontId="40" fillId="0" borderId="17" xfId="109" applyNumberFormat="1" applyFont="1" applyBorder="1" applyAlignment="1">
      <alignment horizontal="center" vertical="center" wrapText="1"/>
      <protection/>
    </xf>
    <xf numFmtId="3" fontId="40" fillId="0" borderId="17" xfId="109" applyNumberFormat="1" applyFont="1" applyFill="1" applyBorder="1" applyAlignment="1">
      <alignment horizontal="center" vertical="center" wrapText="1"/>
      <protection/>
    </xf>
    <xf numFmtId="0" fontId="39" fillId="0" borderId="17" xfId="109" applyFont="1" applyBorder="1" applyAlignment="1">
      <alignment horizontal="center" vertical="center" wrapText="1"/>
      <protection/>
    </xf>
    <xf numFmtId="3" fontId="39" fillId="0" borderId="17" xfId="109" applyNumberFormat="1" applyFont="1" applyBorder="1" applyAlignment="1">
      <alignment horizontal="center" vertical="center" wrapText="1"/>
      <protection/>
    </xf>
    <xf numFmtId="3" fontId="39" fillId="0" borderId="17" xfId="109" applyNumberFormat="1" applyFont="1" applyFill="1" applyBorder="1" applyAlignment="1">
      <alignment horizontal="center" vertical="center" wrapText="1"/>
      <protection/>
    </xf>
    <xf numFmtId="0" fontId="41" fillId="0" borderId="18" xfId="109" applyFont="1" applyBorder="1" applyAlignment="1">
      <alignment horizontal="center" vertical="center" wrapText="1"/>
      <protection/>
    </xf>
    <xf numFmtId="164" fontId="41" fillId="0" borderId="18" xfId="109" applyNumberFormat="1" applyFont="1" applyBorder="1" applyAlignment="1">
      <alignment horizontal="center" vertical="center" wrapText="1"/>
      <protection/>
    </xf>
    <xf numFmtId="3" fontId="41" fillId="0" borderId="18" xfId="109" applyNumberFormat="1" applyFont="1" applyBorder="1" applyAlignment="1">
      <alignment horizontal="center" vertical="center" wrapText="1"/>
      <protection/>
    </xf>
    <xf numFmtId="3" fontId="41" fillId="0" borderId="18" xfId="109" applyNumberFormat="1" applyFont="1" applyFill="1" applyBorder="1" applyAlignment="1">
      <alignment horizontal="center" vertical="center" wrapText="1"/>
      <protection/>
    </xf>
    <xf numFmtId="9" fontId="41" fillId="0" borderId="18" xfId="115" applyFont="1" applyBorder="1" applyAlignment="1">
      <alignment horizontal="right" vertical="center" wrapText="1"/>
    </xf>
    <xf numFmtId="0" fontId="20" fillId="0" borderId="0" xfId="109" applyFont="1" applyFill="1">
      <alignment/>
      <protection/>
    </xf>
    <xf numFmtId="0" fontId="41" fillId="0" borderId="19" xfId="109" applyFont="1" applyBorder="1" applyAlignment="1">
      <alignment horizontal="center" vertical="center" wrapText="1"/>
      <protection/>
    </xf>
    <xf numFmtId="0" fontId="41" fillId="0" borderId="19" xfId="109" applyFont="1" applyBorder="1" applyAlignment="1">
      <alignment vertical="center" wrapText="1"/>
      <protection/>
    </xf>
    <xf numFmtId="164" fontId="41" fillId="0" borderId="19" xfId="109" applyNumberFormat="1" applyFont="1" applyBorder="1" applyAlignment="1">
      <alignment horizontal="center" vertical="center" wrapText="1"/>
      <protection/>
    </xf>
    <xf numFmtId="3" fontId="41" fillId="0" borderId="19" xfId="109" applyNumberFormat="1" applyFont="1" applyBorder="1" applyAlignment="1">
      <alignment horizontal="center" vertical="center" wrapText="1"/>
      <protection/>
    </xf>
    <xf numFmtId="3" fontId="41" fillId="0" borderId="19" xfId="109" applyNumberFormat="1" applyFont="1" applyFill="1" applyBorder="1" applyAlignment="1">
      <alignment horizontal="center" vertical="center" wrapText="1"/>
      <protection/>
    </xf>
    <xf numFmtId="9" fontId="41" fillId="0" borderId="19" xfId="115" applyFont="1" applyBorder="1" applyAlignment="1">
      <alignment horizontal="right" vertical="center" wrapText="1"/>
    </xf>
    <xf numFmtId="0" fontId="6" fillId="0" borderId="0" xfId="109" applyFont="1" applyFill="1">
      <alignment/>
      <protection/>
    </xf>
    <xf numFmtId="0" fontId="39" fillId="0" borderId="19" xfId="109" applyFont="1" applyFill="1" applyBorder="1" applyAlignment="1">
      <alignment horizontal="center" vertical="center" wrapText="1"/>
      <protection/>
    </xf>
    <xf numFmtId="0" fontId="39" fillId="0" borderId="19" xfId="109" applyFont="1" applyBorder="1" applyAlignment="1">
      <alignment vertical="center" wrapText="1"/>
      <protection/>
    </xf>
    <xf numFmtId="164" fontId="39" fillId="0" borderId="19" xfId="109" applyNumberFormat="1" applyFont="1" applyFill="1" applyBorder="1" applyAlignment="1">
      <alignment vertical="center" wrapText="1"/>
      <protection/>
    </xf>
    <xf numFmtId="3" fontId="39" fillId="0" borderId="19" xfId="109" applyNumberFormat="1" applyFont="1" applyBorder="1" applyAlignment="1">
      <alignment horizontal="right" vertical="center" wrapText="1"/>
      <protection/>
    </xf>
    <xf numFmtId="3" fontId="39" fillId="0" borderId="19" xfId="109" applyNumberFormat="1" applyFont="1" applyBorder="1" applyAlignment="1">
      <alignment vertical="center" wrapText="1"/>
      <protection/>
    </xf>
    <xf numFmtId="3" fontId="39" fillId="0" borderId="19" xfId="109" applyNumberFormat="1" applyFont="1" applyFill="1" applyBorder="1" applyAlignment="1">
      <alignment vertical="center" wrapText="1"/>
      <protection/>
    </xf>
    <xf numFmtId="164" fontId="39" fillId="0" borderId="19" xfId="76" applyNumberFormat="1" applyFont="1" applyBorder="1" applyAlignment="1">
      <alignment vertical="center" wrapText="1"/>
    </xf>
    <xf numFmtId="9" fontId="39" fillId="0" borderId="19" xfId="115" applyFont="1" applyBorder="1" applyAlignment="1">
      <alignment horizontal="right" vertical="center" wrapText="1"/>
    </xf>
    <xf numFmtId="0" fontId="33" fillId="0" borderId="0" xfId="109" applyFont="1" applyBorder="1" applyAlignment="1">
      <alignment vertical="center" wrapText="1"/>
      <protection/>
    </xf>
    <xf numFmtId="0" fontId="1" fillId="0" borderId="0" xfId="109" applyFont="1" applyFill="1">
      <alignment/>
      <protection/>
    </xf>
    <xf numFmtId="0" fontId="39" fillId="0" borderId="19" xfId="109" applyFont="1" applyBorder="1" applyAlignment="1">
      <alignment horizontal="center" vertical="center" wrapText="1"/>
      <protection/>
    </xf>
    <xf numFmtId="0" fontId="39" fillId="0" borderId="19" xfId="109" applyFont="1" applyFill="1" applyBorder="1" applyAlignment="1">
      <alignment vertical="center" wrapText="1"/>
      <protection/>
    </xf>
    <xf numFmtId="164" fontId="39" fillId="0" borderId="19" xfId="76" applyNumberFormat="1" applyFont="1" applyFill="1" applyBorder="1" applyAlignment="1">
      <alignment vertical="center" wrapText="1"/>
    </xf>
    <xf numFmtId="3" fontId="39" fillId="0" borderId="19" xfId="109" applyNumberFormat="1" applyFont="1" applyBorder="1" applyAlignment="1">
      <alignment horizontal="center" vertical="center" wrapText="1"/>
      <protection/>
    </xf>
    <xf numFmtId="164" fontId="39" fillId="0" borderId="19" xfId="109" applyNumberFormat="1" applyFont="1" applyBorder="1" applyAlignment="1">
      <alignment horizontal="center" vertical="center" wrapText="1"/>
      <protection/>
    </xf>
    <xf numFmtId="3" fontId="39" fillId="0" borderId="19" xfId="109" applyNumberFormat="1" applyFont="1" applyFill="1" applyBorder="1" applyAlignment="1">
      <alignment horizontal="center" vertical="center" wrapText="1"/>
      <protection/>
    </xf>
    <xf numFmtId="164" fontId="41" fillId="0" borderId="19" xfId="109" applyNumberFormat="1" applyFont="1" applyFill="1" applyBorder="1" applyAlignment="1">
      <alignment vertical="center" wrapText="1"/>
      <protection/>
    </xf>
    <xf numFmtId="3" fontId="41" fillId="0" borderId="19" xfId="109" applyNumberFormat="1" applyFont="1" applyBorder="1" applyAlignment="1">
      <alignment horizontal="right" vertical="center" wrapText="1"/>
      <protection/>
    </xf>
    <xf numFmtId="164" fontId="41" fillId="0" borderId="19" xfId="109" applyNumberFormat="1" applyFont="1" applyFill="1" applyBorder="1" applyAlignment="1">
      <alignment horizontal="right" vertical="center" wrapText="1"/>
      <protection/>
    </xf>
    <xf numFmtId="0" fontId="41" fillId="0" borderId="19" xfId="109" applyFont="1" applyBorder="1" applyAlignment="1">
      <alignment horizontal="right" vertical="center" wrapText="1"/>
      <protection/>
    </xf>
    <xf numFmtId="3" fontId="41" fillId="0" borderId="19" xfId="109" applyNumberFormat="1" applyFont="1" applyFill="1" applyBorder="1" applyAlignment="1">
      <alignment horizontal="right" vertical="center" wrapText="1"/>
      <protection/>
    </xf>
    <xf numFmtId="0" fontId="41" fillId="0" borderId="20" xfId="109" applyFont="1" applyBorder="1" applyAlignment="1">
      <alignment horizontal="center" vertical="center" wrapText="1"/>
      <protection/>
    </xf>
    <xf numFmtId="0" fontId="41" fillId="0" borderId="20" xfId="109" applyFont="1" applyBorder="1" applyAlignment="1">
      <alignment vertical="center" wrapText="1"/>
      <protection/>
    </xf>
    <xf numFmtId="3" fontId="41" fillId="0" borderId="20" xfId="109" applyNumberFormat="1" applyFont="1" applyBorder="1" applyAlignment="1">
      <alignment horizontal="right" vertical="center" wrapText="1"/>
      <protection/>
    </xf>
    <xf numFmtId="164" fontId="41" fillId="0" borderId="20" xfId="109" applyNumberFormat="1" applyFont="1" applyFill="1" applyBorder="1" applyAlignment="1">
      <alignment horizontal="right" vertical="center" wrapText="1"/>
      <protection/>
    </xf>
    <xf numFmtId="0" fontId="41" fillId="0" borderId="20" xfId="109" applyFont="1" applyBorder="1" applyAlignment="1">
      <alignment horizontal="right" vertical="center" wrapText="1"/>
      <protection/>
    </xf>
    <xf numFmtId="3" fontId="41" fillId="0" borderId="20" xfId="109" applyNumberFormat="1" applyFont="1" applyFill="1" applyBorder="1" applyAlignment="1">
      <alignment horizontal="right" vertical="center" wrapText="1"/>
      <protection/>
    </xf>
    <xf numFmtId="49" fontId="6" fillId="0" borderId="0" xfId="109" applyNumberFormat="1" applyFont="1" applyFill="1" applyAlignment="1">
      <alignment horizontal="center" vertical="center"/>
      <protection/>
    </xf>
    <xf numFmtId="49" fontId="6" fillId="0" borderId="0" xfId="109" applyNumberFormat="1" applyFont="1" applyFill="1" applyAlignment="1">
      <alignment horizontal="center" vertical="center" wrapText="1"/>
      <protection/>
    </xf>
    <xf numFmtId="3" fontId="6" fillId="0" borderId="0" xfId="109" applyNumberFormat="1" applyFont="1" applyFill="1">
      <alignment/>
      <protection/>
    </xf>
    <xf numFmtId="49" fontId="32" fillId="0" borderId="0" xfId="109" applyNumberFormat="1" applyFont="1" applyFill="1" applyAlignment="1">
      <alignment horizontal="center" wrapText="1"/>
      <protection/>
    </xf>
    <xf numFmtId="3" fontId="1" fillId="0" borderId="0" xfId="109" applyNumberFormat="1" applyFont="1" applyFill="1" applyAlignment="1">
      <alignment horizontal="right" vertical="center"/>
      <protection/>
    </xf>
    <xf numFmtId="164" fontId="41" fillId="0" borderId="20" xfId="109" applyNumberFormat="1" applyFont="1" applyFill="1" applyBorder="1" applyAlignment="1">
      <alignment vertical="center" wrapText="1"/>
      <protection/>
    </xf>
    <xf numFmtId="0" fontId="36" fillId="0" borderId="0" xfId="109" applyFont="1" applyFill="1">
      <alignment/>
      <protection/>
    </xf>
    <xf numFmtId="0" fontId="39" fillId="0" borderId="17" xfId="109" applyFont="1" applyFill="1" applyBorder="1" applyAlignment="1">
      <alignment horizontal="center" vertical="center" wrapText="1"/>
      <protection/>
    </xf>
    <xf numFmtId="164" fontId="41" fillId="0" borderId="18" xfId="109" applyNumberFormat="1" applyFont="1" applyFill="1" applyBorder="1" applyAlignment="1">
      <alignment horizontal="center" vertical="center" wrapText="1"/>
      <protection/>
    </xf>
    <xf numFmtId="164" fontId="41" fillId="0" borderId="19" xfId="109" applyNumberFormat="1" applyFont="1" applyFill="1" applyBorder="1" applyAlignment="1">
      <alignment horizontal="center" vertical="center" wrapText="1"/>
      <protection/>
    </xf>
    <xf numFmtId="3" fontId="39" fillId="0" borderId="19" xfId="109" applyNumberFormat="1" applyFont="1" applyFill="1" applyBorder="1" applyAlignment="1">
      <alignment horizontal="right" vertical="center" wrapText="1"/>
      <protection/>
    </xf>
    <xf numFmtId="164" fontId="39" fillId="0" borderId="19" xfId="109" applyNumberFormat="1" applyFont="1" applyFill="1" applyBorder="1" applyAlignment="1">
      <alignment vertical="center" wrapText="1"/>
      <protection/>
    </xf>
    <xf numFmtId="164" fontId="39" fillId="0" borderId="19" xfId="109" applyNumberFormat="1" applyFont="1" applyFill="1" applyBorder="1" applyAlignment="1">
      <alignment horizontal="right" vertical="center" wrapText="1"/>
      <protection/>
    </xf>
    <xf numFmtId="164" fontId="39" fillId="0" borderId="19" xfId="109" applyNumberFormat="1" applyFont="1" applyFill="1" applyBorder="1" applyAlignment="1">
      <alignment horizontal="center" vertical="center" wrapText="1"/>
      <protection/>
    </xf>
    <xf numFmtId="0" fontId="41" fillId="0" borderId="19" xfId="109" applyFont="1" applyFill="1" applyBorder="1" applyAlignment="1">
      <alignment horizontal="right" vertical="center" wrapText="1"/>
      <protection/>
    </xf>
    <xf numFmtId="0" fontId="41" fillId="0" borderId="20" xfId="109" applyFont="1" applyFill="1" applyBorder="1" applyAlignment="1">
      <alignment horizontal="right" vertical="center" wrapText="1"/>
      <protection/>
    </xf>
    <xf numFmtId="0" fontId="6" fillId="0" borderId="0" xfId="109" applyFont="1" applyFill="1">
      <alignment/>
      <protection/>
    </xf>
    <xf numFmtId="3" fontId="36" fillId="0" borderId="0" xfId="109" applyNumberFormat="1" applyFont="1" applyFill="1">
      <alignment/>
      <protection/>
    </xf>
    <xf numFmtId="3" fontId="39" fillId="0" borderId="17" xfId="109" applyNumberFormat="1" applyFont="1" applyFill="1" applyBorder="1" applyAlignment="1">
      <alignment horizontal="center" vertical="center" wrapText="1"/>
      <protection/>
    </xf>
    <xf numFmtId="3" fontId="41" fillId="0" borderId="18" xfId="109" applyNumberFormat="1" applyFont="1" applyFill="1" applyBorder="1" applyAlignment="1">
      <alignment horizontal="center" vertical="center" wrapText="1"/>
      <protection/>
    </xf>
    <xf numFmtId="3" fontId="41" fillId="0" borderId="19" xfId="109" applyNumberFormat="1" applyFont="1" applyFill="1" applyBorder="1" applyAlignment="1">
      <alignment horizontal="center" vertical="center" wrapText="1"/>
      <protection/>
    </xf>
    <xf numFmtId="3" fontId="39" fillId="0" borderId="19" xfId="109" applyNumberFormat="1" applyFont="1" applyFill="1" applyBorder="1" applyAlignment="1">
      <alignment vertical="center" wrapText="1"/>
      <protection/>
    </xf>
    <xf numFmtId="3" fontId="39" fillId="0" borderId="19" xfId="76" applyNumberFormat="1" applyFont="1" applyFill="1" applyBorder="1" applyAlignment="1">
      <alignment vertical="center" wrapText="1"/>
    </xf>
    <xf numFmtId="3" fontId="39" fillId="0" borderId="19" xfId="109" applyNumberFormat="1" applyFont="1" applyFill="1" applyBorder="1" applyAlignment="1">
      <alignment horizontal="center" vertical="center" wrapText="1"/>
      <protection/>
    </xf>
    <xf numFmtId="3" fontId="41" fillId="0" borderId="19" xfId="109" applyNumberFormat="1" applyFont="1" applyFill="1" applyBorder="1" applyAlignment="1">
      <alignment horizontal="right" vertical="center" wrapText="1"/>
      <protection/>
    </xf>
    <xf numFmtId="3" fontId="41" fillId="0" borderId="20" xfId="109" applyNumberFormat="1" applyFont="1" applyFill="1" applyBorder="1" applyAlignment="1">
      <alignment horizontal="right" vertical="center" wrapText="1"/>
      <protection/>
    </xf>
    <xf numFmtId="3" fontId="6" fillId="0" borderId="0" xfId="109" applyNumberFormat="1" applyFont="1" applyFill="1">
      <alignment/>
      <protection/>
    </xf>
    <xf numFmtId="0" fontId="23" fillId="0" borderId="21" xfId="0" applyFont="1" applyBorder="1" applyAlignment="1">
      <alignment horizontal="center" vertical="center" wrapText="1"/>
    </xf>
    <xf numFmtId="0" fontId="7" fillId="0" borderId="0" xfId="0" applyFont="1" applyAlignment="1">
      <alignment horizontal="center"/>
    </xf>
    <xf numFmtId="0" fontId="23" fillId="0" borderId="13" xfId="0" applyFont="1" applyFill="1" applyBorder="1" applyAlignment="1">
      <alignment horizontal="center" vertical="center" wrapText="1"/>
    </xf>
    <xf numFmtId="0" fontId="23" fillId="0" borderId="22" xfId="0" applyFont="1" applyBorder="1" applyAlignment="1">
      <alignment horizontal="center" vertical="center" wrapText="1"/>
    </xf>
    <xf numFmtId="0" fontId="36" fillId="0" borderId="0" xfId="116" applyFont="1" applyFill="1">
      <alignment/>
      <protection/>
    </xf>
    <xf numFmtId="0" fontId="36" fillId="0" borderId="17" xfId="0" applyFont="1" applyBorder="1" applyAlignment="1">
      <alignment horizontal="center" vertical="center" wrapText="1"/>
    </xf>
    <xf numFmtId="0" fontId="35" fillId="0" borderId="0" xfId="116" applyFont="1" applyFill="1">
      <alignment/>
      <protection/>
    </xf>
    <xf numFmtId="0" fontId="35" fillId="0" borderId="18" xfId="0" applyFont="1" applyBorder="1" applyAlignment="1">
      <alignment horizontal="center" vertical="center" wrapText="1"/>
    </xf>
    <xf numFmtId="0" fontId="63" fillId="0" borderId="18" xfId="0" applyFont="1" applyBorder="1" applyAlignment="1">
      <alignment horizontal="left" vertical="center" wrapText="1"/>
    </xf>
    <xf numFmtId="164" fontId="35" fillId="0" borderId="18" xfId="69" applyNumberFormat="1" applyFont="1" applyBorder="1" applyAlignment="1">
      <alignment horizontal="right" vertical="center" wrapText="1"/>
    </xf>
    <xf numFmtId="9" fontId="35" fillId="0" borderId="18" xfId="114" applyFont="1" applyBorder="1" applyAlignment="1">
      <alignment horizontal="right" vertical="center" wrapText="1"/>
    </xf>
    <xf numFmtId="0" fontId="64" fillId="0" borderId="0" xfId="116" applyFont="1" applyFill="1">
      <alignment/>
      <protection/>
    </xf>
    <xf numFmtId="0" fontId="63" fillId="0" borderId="19" xfId="0" applyFont="1" applyBorder="1" applyAlignment="1">
      <alignment horizontal="center" vertical="center" wrapText="1"/>
    </xf>
    <xf numFmtId="0" fontId="63" fillId="0" borderId="19" xfId="0" applyFont="1" applyBorder="1" applyAlignment="1">
      <alignment horizontal="left" vertical="center" wrapText="1"/>
    </xf>
    <xf numFmtId="164" fontId="35" fillId="0" borderId="19" xfId="69" applyNumberFormat="1" applyFont="1" applyBorder="1" applyAlignment="1">
      <alignment horizontal="right" vertical="center" wrapText="1"/>
    </xf>
    <xf numFmtId="9" fontId="35" fillId="0" borderId="19" xfId="114" applyFont="1" applyBorder="1" applyAlignment="1">
      <alignment horizontal="right" vertical="center" wrapText="1"/>
    </xf>
    <xf numFmtId="0" fontId="26" fillId="0" borderId="19" xfId="0" applyFont="1" applyBorder="1" applyAlignment="1">
      <alignment horizontal="center" vertical="center" wrapText="1"/>
    </xf>
    <xf numFmtId="49" fontId="36" fillId="0" borderId="15" xfId="69" applyNumberFormat="1" applyFont="1" applyFill="1" applyBorder="1" applyAlignment="1">
      <alignment horizontal="left" vertical="center" wrapText="1"/>
    </xf>
    <xf numFmtId="164" fontId="36" fillId="0" borderId="19" xfId="69" applyNumberFormat="1" applyFont="1" applyBorder="1" applyAlignment="1">
      <alignment horizontal="right" vertical="center" wrapText="1"/>
    </xf>
    <xf numFmtId="9" fontId="36" fillId="0" borderId="19" xfId="114" applyFont="1" applyBorder="1" applyAlignment="1">
      <alignment horizontal="right" vertical="center" wrapText="1"/>
    </xf>
    <xf numFmtId="3" fontId="36" fillId="0" borderId="19" xfId="69" applyNumberFormat="1" applyFont="1" applyFill="1" applyBorder="1" applyAlignment="1">
      <alignment horizontal="left" vertical="center" wrapText="1"/>
    </xf>
    <xf numFmtId="0" fontId="37" fillId="0" borderId="0" xfId="116" applyFont="1" applyFill="1">
      <alignment/>
      <protection/>
    </xf>
    <xf numFmtId="0" fontId="26" fillId="0" borderId="20" xfId="0" applyFont="1" applyBorder="1" applyAlignment="1">
      <alignment horizontal="center" vertical="center" wrapText="1"/>
    </xf>
    <xf numFmtId="0" fontId="26" fillId="0" borderId="20" xfId="0" applyFont="1" applyBorder="1" applyAlignment="1">
      <alignment horizontal="left" vertical="center" wrapText="1"/>
    </xf>
    <xf numFmtId="164" fontId="36" fillId="0" borderId="20" xfId="0" applyNumberFormat="1" applyFont="1" applyBorder="1" applyAlignment="1">
      <alignment horizontal="center" vertical="center" wrapText="1"/>
    </xf>
    <xf numFmtId="0" fontId="36" fillId="0" borderId="20" xfId="0" applyFont="1" applyBorder="1" applyAlignment="1">
      <alignment horizontal="right" vertical="center" wrapText="1"/>
    </xf>
    <xf numFmtId="164" fontId="36" fillId="0" borderId="20" xfId="69" applyNumberFormat="1" applyFont="1" applyBorder="1" applyAlignment="1">
      <alignment horizontal="right" vertical="center" wrapText="1"/>
    </xf>
    <xf numFmtId="0" fontId="36" fillId="0" borderId="20" xfId="0" applyFont="1" applyBorder="1" applyAlignment="1">
      <alignment horizontal="center" vertical="center" wrapText="1"/>
    </xf>
    <xf numFmtId="9" fontId="36" fillId="0" borderId="20" xfId="114" applyFont="1" applyBorder="1" applyAlignment="1">
      <alignment horizontal="center" vertical="center" wrapText="1"/>
    </xf>
    <xf numFmtId="0" fontId="14" fillId="0" borderId="0" xfId="0" applyFont="1" applyAlignment="1">
      <alignment horizontal="center" vertical="center"/>
    </xf>
    <xf numFmtId="0" fontId="11" fillId="0" borderId="0" xfId="0" applyFont="1" applyAlignment="1">
      <alignment horizontal="center" vertical="center"/>
    </xf>
    <xf numFmtId="0" fontId="23" fillId="0" borderId="1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 fillId="0" borderId="0" xfId="0" applyFont="1" applyAlignment="1">
      <alignment horizontal="center"/>
    </xf>
    <xf numFmtId="0" fontId="24" fillId="0" borderId="2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14" fillId="0" borderId="0" xfId="0" applyFont="1" applyAlignment="1">
      <alignment horizontal="center" vertical="center" wrapText="1"/>
    </xf>
    <xf numFmtId="0" fontId="11" fillId="0" borderId="12" xfId="0" applyFont="1" applyBorder="1" applyAlignment="1">
      <alignment horizontal="center" vertical="center"/>
    </xf>
    <xf numFmtId="0" fontId="29" fillId="0" borderId="12" xfId="0" applyFont="1" applyBorder="1" applyAlignment="1">
      <alignment horizontal="center" vertical="center"/>
    </xf>
    <xf numFmtId="9" fontId="6" fillId="0" borderId="22" xfId="114" applyFont="1" applyFill="1" applyBorder="1" applyAlignment="1">
      <alignment horizontal="center" vertical="center" wrapText="1"/>
    </xf>
    <xf numFmtId="9" fontId="6" fillId="0" borderId="21" xfId="114"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10" fillId="0" borderId="0" xfId="0" applyFont="1" applyAlignment="1">
      <alignment horizontal="center" vertical="center"/>
    </xf>
    <xf numFmtId="3" fontId="6" fillId="0" borderId="13" xfId="0" applyNumberFormat="1" applyFont="1" applyFill="1" applyBorder="1" applyAlignment="1">
      <alignment horizontal="center" vertical="center" wrapText="1"/>
    </xf>
    <xf numFmtId="0" fontId="40" fillId="0" borderId="17" xfId="109" applyFont="1" applyBorder="1" applyAlignment="1">
      <alignment horizontal="center" vertical="center" wrapText="1"/>
      <protection/>
    </xf>
    <xf numFmtId="0" fontId="3" fillId="0" borderId="0" xfId="109" applyFont="1" applyAlignment="1">
      <alignment horizontal="center"/>
      <protection/>
    </xf>
    <xf numFmtId="0" fontId="7" fillId="0" borderId="0" xfId="109" applyFont="1" applyAlignment="1">
      <alignment horizontal="center" vertical="top" wrapText="1"/>
      <protection/>
    </xf>
    <xf numFmtId="0" fontId="11" fillId="0" borderId="0" xfId="109" applyFont="1" applyAlignment="1">
      <alignment horizontal="center" vertical="center"/>
      <protection/>
    </xf>
    <xf numFmtId="3" fontId="40" fillId="0" borderId="17" xfId="109" applyNumberFormat="1" applyFont="1" applyBorder="1" applyAlignment="1">
      <alignment horizontal="center" vertical="center" wrapText="1"/>
      <protection/>
    </xf>
    <xf numFmtId="0" fontId="40" fillId="0" borderId="17" xfId="109" applyFont="1" applyFill="1" applyBorder="1" applyAlignment="1">
      <alignment horizontal="center" vertical="center" wrapText="1"/>
      <protection/>
    </xf>
    <xf numFmtId="3" fontId="40" fillId="0" borderId="17" xfId="109" applyNumberFormat="1" applyFont="1" applyFill="1" applyBorder="1" applyAlignment="1">
      <alignment horizontal="center" vertical="center" wrapText="1"/>
      <protection/>
    </xf>
    <xf numFmtId="0" fontId="6" fillId="0" borderId="0" xfId="109" applyFont="1" applyFill="1" applyAlignment="1">
      <alignment horizontal="center"/>
      <protection/>
    </xf>
    <xf numFmtId="0" fontId="41" fillId="0" borderId="13" xfId="102" applyFont="1" applyFill="1" applyBorder="1" applyAlignment="1">
      <alignment horizontal="center" vertical="center" wrapText="1"/>
      <protection/>
    </xf>
    <xf numFmtId="0" fontId="41" fillId="0" borderId="22" xfId="102" applyFont="1" applyFill="1" applyBorder="1" applyAlignment="1">
      <alignment horizontal="center" vertical="center" wrapText="1"/>
      <protection/>
    </xf>
    <xf numFmtId="0" fontId="41" fillId="0" borderId="28" xfId="102" applyFont="1" applyFill="1" applyBorder="1" applyAlignment="1">
      <alignment horizontal="center" vertical="center" wrapText="1"/>
      <protection/>
    </xf>
    <xf numFmtId="0" fontId="41" fillId="0" borderId="21" xfId="102" applyFont="1" applyFill="1" applyBorder="1" applyAlignment="1">
      <alignment horizontal="center" vertical="center" wrapText="1"/>
      <protection/>
    </xf>
    <xf numFmtId="0" fontId="39" fillId="0" borderId="13" xfId="102" applyFont="1" applyFill="1" applyBorder="1" applyAlignment="1">
      <alignment horizontal="center" vertical="center" wrapText="1"/>
      <protection/>
    </xf>
    <xf numFmtId="0" fontId="3" fillId="0" borderId="0" xfId="102" applyFont="1" applyFill="1" applyAlignment="1">
      <alignment horizontal="center" vertical="center"/>
      <protection/>
    </xf>
    <xf numFmtId="164" fontId="41" fillId="0" borderId="22" xfId="72" applyNumberFormat="1" applyFont="1" applyFill="1" applyBorder="1" applyAlignment="1">
      <alignment horizontal="center" vertical="center" wrapText="1"/>
    </xf>
    <xf numFmtId="164" fontId="41" fillId="0" borderId="28" xfId="72" applyNumberFormat="1" applyFont="1" applyFill="1" applyBorder="1" applyAlignment="1">
      <alignment horizontal="center" vertical="center" wrapText="1"/>
    </xf>
    <xf numFmtId="164" fontId="41" fillId="0" borderId="21" xfId="72" applyNumberFormat="1" applyFont="1" applyFill="1" applyBorder="1" applyAlignment="1">
      <alignment horizontal="center" vertical="center" wrapText="1"/>
    </xf>
    <xf numFmtId="0" fontId="41" fillId="0" borderId="25" xfId="102" applyFont="1" applyFill="1" applyBorder="1" applyAlignment="1">
      <alignment horizontal="center" vertical="center" wrapText="1"/>
      <protection/>
    </xf>
    <xf numFmtId="0" fontId="41" fillId="0" borderId="26" xfId="102" applyFont="1" applyFill="1" applyBorder="1" applyAlignment="1">
      <alignment horizontal="center" vertical="center" wrapText="1"/>
      <protection/>
    </xf>
    <xf numFmtId="0" fontId="41" fillId="0" borderId="27" xfId="102" applyFont="1" applyFill="1" applyBorder="1" applyAlignment="1">
      <alignment horizontal="center" vertical="center" wrapText="1"/>
      <protection/>
    </xf>
    <xf numFmtId="0" fontId="36" fillId="0" borderId="17"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35" fillId="0" borderId="17" xfId="0" applyFont="1" applyBorder="1" applyAlignment="1">
      <alignment horizontal="center" vertical="center" wrapText="1"/>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2" xfId="71"/>
    <cellStyle name="Comma 2" xfId="72"/>
    <cellStyle name="Comma 2 10 2" xfId="73"/>
    <cellStyle name="Comma 2 2" xfId="74"/>
    <cellStyle name="Comma 2 53" xfId="75"/>
    <cellStyle name="Comma 3" xfId="76"/>
    <cellStyle name="Comma 6 2" xfId="77"/>
    <cellStyle name="Currency" xfId="78"/>
    <cellStyle name="Currency [0]" xfId="79"/>
    <cellStyle name="Explanatory Text" xfId="80"/>
    <cellStyle name="Explanatory Text 2"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Input" xfId="92"/>
    <cellStyle name="Input 2" xfId="93"/>
    <cellStyle name="Linked Cell" xfId="94"/>
    <cellStyle name="Linked Cell 2" xfId="95"/>
    <cellStyle name="Neutral" xfId="96"/>
    <cellStyle name="Neutral 2" xfId="97"/>
    <cellStyle name="Normal 10 3" xfId="98"/>
    <cellStyle name="Normal 10 3 5 2" xfId="99"/>
    <cellStyle name="Normal 11" xfId="100"/>
    <cellStyle name="Normal 11 2" xfId="101"/>
    <cellStyle name="Normal 2" xfId="102"/>
    <cellStyle name="Normal 2 2" xfId="103"/>
    <cellStyle name="Normal 3" xfId="104"/>
    <cellStyle name="Normal 3 2 10" xfId="105"/>
    <cellStyle name="Normal 3 3 10" xfId="106"/>
    <cellStyle name="Normal 4" xfId="107"/>
    <cellStyle name="Normal 5" xfId="108"/>
    <cellStyle name="Normal 6" xfId="109"/>
    <cellStyle name="Note" xfId="110"/>
    <cellStyle name="Note 2" xfId="111"/>
    <cellStyle name="Output" xfId="112"/>
    <cellStyle name="Output 2" xfId="113"/>
    <cellStyle name="Percent" xfId="114"/>
    <cellStyle name="Percent 2" xfId="115"/>
    <cellStyle name="Style 1" xfId="116"/>
    <cellStyle name="Title" xfId="117"/>
    <cellStyle name="Title 2" xfId="118"/>
    <cellStyle name="Total" xfId="119"/>
    <cellStyle name="Total 2" xfId="120"/>
    <cellStyle name="Warning Text" xfId="121"/>
    <cellStyle name="Warning Text 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20</xdr:row>
      <xdr:rowOff>0</xdr:rowOff>
    </xdr:to>
    <xdr:sp>
      <xdr:nvSpPr>
        <xdr:cNvPr id="1" name="Line 5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 name="Line 6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 name="Line 6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 name="Line 6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 name="Line 6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6" name="Line 6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 name="Line 6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 name="Line 6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9" name="Line 6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 name="Line 6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 name="Line 6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 name="Line 7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3" name="Line 71"/>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 name="Line 72"/>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5" name="Line 73"/>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6" name="Line 74"/>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7" name="Line 75"/>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8" name="Line 76"/>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9" name="Line 77"/>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0" name="Line 7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1" name="Line 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 name="Line 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 name="Line 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4" name="Line 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 name="Line 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 name="Line 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 name="Line 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 name="Line 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9" name="Line 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0" name="Line 1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1" name="Line 1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2" name="Line 1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3" name="Line 1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4" name="Line 14"/>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35" name="Line 15"/>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36" name="Line 16"/>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7" name="Line 17"/>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38" name="Line 18"/>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39" name="Line 19"/>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0" name="Line 94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1" name="Line 96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2" name="Line 96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3" name="Line 96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4" name="Line 96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5" name="Line 96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6" name="Line 96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7" name="Line 96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8" name="Line 96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9" name="Line 96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0" name="Line 96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1" name="Line 97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2" name="Line 97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3" name="Line 972"/>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4" name="Line 97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55" name="Line 974"/>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56" name="Line 975"/>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7" name="Line 976"/>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58" name="Line 977"/>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59" name="Line 978"/>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0" name="Line 1039"/>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1" name="Line 1040"/>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2" name="Line 1041"/>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3" name="Line 1042"/>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4" name="Line 1043"/>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5" name="Line 1044"/>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6" name="Line 1045"/>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67" name="Line 1046"/>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68" name="Line 1047"/>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69" name="Line 1048"/>
        <xdr:cNvSpPr>
          <a:spLocks/>
        </xdr:cNvSpPr>
      </xdr:nvSpPr>
      <xdr:spPr>
        <a:xfrm>
          <a:off x="43719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70" name="Line 1049"/>
        <xdr:cNvSpPr>
          <a:spLocks/>
        </xdr:cNvSpPr>
      </xdr:nvSpPr>
      <xdr:spPr>
        <a:xfrm>
          <a:off x="4581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71" name="Line 1050"/>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72" name="Line 1051"/>
        <xdr:cNvSpPr>
          <a:spLocks/>
        </xdr:cNvSpPr>
      </xdr:nvSpPr>
      <xdr:spPr>
        <a:xfrm>
          <a:off x="4391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73" name="Line 1052"/>
        <xdr:cNvSpPr>
          <a:spLocks/>
        </xdr:cNvSpPr>
      </xdr:nvSpPr>
      <xdr:spPr>
        <a:xfrm>
          <a:off x="44100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4" name="Line 96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5" name="Line 96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6" name="Line 96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7" name="Line 96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8" name="Line 96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9" name="Line 96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0" name="Line 96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1" name="Line 96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2" name="Line 96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3" name="Line 96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4" name="Line 97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5" name="Line 97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86" name="Line 972"/>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87" name="Line 97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88" name="Line 974"/>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89" name="Line 975"/>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90" name="Line 976"/>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91" name="Line 977"/>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92" name="Line 978"/>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3" name="Line 1039"/>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4" name="Line 1040"/>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5" name="Line 1041"/>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6" name="Line 1042"/>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7" name="Line 1043"/>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8" name="Line 1044"/>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9" name="Line 1045"/>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0" name="Line 1046"/>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1" name="Line 1047"/>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102" name="Line 1048"/>
        <xdr:cNvSpPr>
          <a:spLocks/>
        </xdr:cNvSpPr>
      </xdr:nvSpPr>
      <xdr:spPr>
        <a:xfrm>
          <a:off x="43719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103" name="Line 1049"/>
        <xdr:cNvSpPr>
          <a:spLocks/>
        </xdr:cNvSpPr>
      </xdr:nvSpPr>
      <xdr:spPr>
        <a:xfrm>
          <a:off x="4581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4" name="Line 1050"/>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105" name="Line 1051"/>
        <xdr:cNvSpPr>
          <a:spLocks/>
        </xdr:cNvSpPr>
      </xdr:nvSpPr>
      <xdr:spPr>
        <a:xfrm>
          <a:off x="4391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106" name="Line 1052"/>
        <xdr:cNvSpPr>
          <a:spLocks/>
        </xdr:cNvSpPr>
      </xdr:nvSpPr>
      <xdr:spPr>
        <a:xfrm>
          <a:off x="44100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7" name="Line 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8" name="Line 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9" name="Line 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0" name="Line 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1" name="Line 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2" name="Line 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3" name="Line 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4" name="Line 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5" name="Line 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6" name="Line 1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7" name="Line 1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8" name="Line 1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19" name="Line 1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20" name="Line 14"/>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21" name="Line 15"/>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22" name="Line 16"/>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23" name="Line 17"/>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24" name="Line 18"/>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25" name="Line 19"/>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6" name="Line 94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7" name="Line 5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8" name="Line 6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9" name="Line 6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0" name="Line 6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1" name="Line 6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2" name="Line 6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3" name="Line 6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4" name="Line 6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5" name="Line 6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6" name="Line 6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7" name="Line 6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8" name="Line 7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39" name="Line 71"/>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0" name="Line 72"/>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41" name="Line 73"/>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42" name="Line 74"/>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3" name="Line 75"/>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44" name="Line 76"/>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45" name="Line 77"/>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6" name="Line 7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7" name="Line 5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8" name="Line 6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9" name="Line 6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0" name="Line 6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1" name="Line 6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2" name="Line 6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3" name="Line 6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4" name="Line 6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5" name="Line 6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6" name="Line 6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7" name="Line 6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8" name="Line 7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59" name="Line 71"/>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60" name="Line 72"/>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61" name="Line 73"/>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62" name="Line 74"/>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63" name="Line 75"/>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64" name="Line 76"/>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65" name="Line 77"/>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6" name="Line 7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7" name="Line 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8" name="Line 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9" name="Line 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0" name="Line 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1" name="Line 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2" name="Line 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3" name="Line 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4" name="Line 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5" name="Line 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6" name="Line 1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7" name="Line 1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8" name="Line 1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79" name="Line 1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80" name="Line 14"/>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81" name="Line 15"/>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82" name="Line 16"/>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83" name="Line 17"/>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84" name="Line 18"/>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85" name="Line 19"/>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6" name="Line 94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7" name="Line 96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8" name="Line 96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9" name="Line 96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0" name="Line 96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1" name="Line 96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2" name="Line 96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3" name="Line 96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4" name="Line 96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5" name="Line 96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6" name="Line 96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7" name="Line 97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8" name="Line 97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99" name="Line 972"/>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00" name="Line 97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01" name="Line 974"/>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02" name="Line 975"/>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03" name="Line 976"/>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04" name="Line 977"/>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05" name="Line 978"/>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6" name="Line 1039"/>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7" name="Line 1040"/>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8" name="Line 1041"/>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9" name="Line 1042"/>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0" name="Line 1043"/>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1" name="Line 1044"/>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2" name="Line 1045"/>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3" name="Line 1046"/>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4" name="Line 1047"/>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215" name="Line 1048"/>
        <xdr:cNvSpPr>
          <a:spLocks/>
        </xdr:cNvSpPr>
      </xdr:nvSpPr>
      <xdr:spPr>
        <a:xfrm>
          <a:off x="43719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216" name="Line 1049"/>
        <xdr:cNvSpPr>
          <a:spLocks/>
        </xdr:cNvSpPr>
      </xdr:nvSpPr>
      <xdr:spPr>
        <a:xfrm>
          <a:off x="4581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7" name="Line 1050"/>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218" name="Line 1051"/>
        <xdr:cNvSpPr>
          <a:spLocks/>
        </xdr:cNvSpPr>
      </xdr:nvSpPr>
      <xdr:spPr>
        <a:xfrm>
          <a:off x="4391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219" name="Line 1052"/>
        <xdr:cNvSpPr>
          <a:spLocks/>
        </xdr:cNvSpPr>
      </xdr:nvSpPr>
      <xdr:spPr>
        <a:xfrm>
          <a:off x="44100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0" name="Line 96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1" name="Line 96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2" name="Line 96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3" name="Line 96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4" name="Line 96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5" name="Line 96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6" name="Line 96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7" name="Line 96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8" name="Line 96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9" name="Line 96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0" name="Line 97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1" name="Line 97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2" name="Line 972"/>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3" name="Line 97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34" name="Line 974"/>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35" name="Line 975"/>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6" name="Line 976"/>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37" name="Line 977"/>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38" name="Line 978"/>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39" name="Line 1039"/>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0" name="Line 1040"/>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1" name="Line 1041"/>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2" name="Line 1042"/>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3" name="Line 1043"/>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4" name="Line 1044"/>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5" name="Line 1045"/>
        <xdr:cNvSpPr>
          <a:spLocks/>
        </xdr:cNvSpPr>
      </xdr:nvSpPr>
      <xdr:spPr>
        <a:xfrm>
          <a:off x="49149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46" name="Line 1046"/>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47" name="Line 1047"/>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248" name="Line 1048"/>
        <xdr:cNvSpPr>
          <a:spLocks/>
        </xdr:cNvSpPr>
      </xdr:nvSpPr>
      <xdr:spPr>
        <a:xfrm>
          <a:off x="43719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249" name="Line 1049"/>
        <xdr:cNvSpPr>
          <a:spLocks/>
        </xdr:cNvSpPr>
      </xdr:nvSpPr>
      <xdr:spPr>
        <a:xfrm>
          <a:off x="4581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50" name="Line 1050"/>
        <xdr:cNvSpPr>
          <a:spLocks/>
        </xdr:cNvSpPr>
      </xdr:nvSpPr>
      <xdr:spPr>
        <a:xfrm>
          <a:off x="43815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251" name="Line 1051"/>
        <xdr:cNvSpPr>
          <a:spLocks/>
        </xdr:cNvSpPr>
      </xdr:nvSpPr>
      <xdr:spPr>
        <a:xfrm>
          <a:off x="4391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252" name="Line 1052"/>
        <xdr:cNvSpPr>
          <a:spLocks/>
        </xdr:cNvSpPr>
      </xdr:nvSpPr>
      <xdr:spPr>
        <a:xfrm>
          <a:off x="44100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3" name="Line 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4" name="Line 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5" name="Line 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6" name="Line 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7" name="Line 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8" name="Line 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9" name="Line 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0" name="Line 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1" name="Line 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2" name="Line 1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3" name="Line 1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4" name="Line 1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5" name="Line 1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6" name="Line 14"/>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67" name="Line 15"/>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68" name="Line 16"/>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9" name="Line 17"/>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70" name="Line 18"/>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71" name="Line 19"/>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2" name="Line 94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3" name="Line 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4" name="Line 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5" name="Line 3"/>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6" name="Line 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7" name="Line 5"/>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8" name="Line 6"/>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9" name="Line 7"/>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0" name="Line 8"/>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1" name="Line 9"/>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2" name="Line 10"/>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3" name="Line 11"/>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4" name="Line 12"/>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5" name="Line 13"/>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6" name="Line 14"/>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87" name="Line 15"/>
        <xdr:cNvSpPr>
          <a:spLocks/>
        </xdr:cNvSpPr>
      </xdr:nvSpPr>
      <xdr:spPr>
        <a:xfrm>
          <a:off x="22764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88" name="Line 16"/>
        <xdr:cNvSpPr>
          <a:spLocks/>
        </xdr:cNvSpPr>
      </xdr:nvSpPr>
      <xdr:spPr>
        <a:xfrm>
          <a:off x="24860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9" name="Line 17"/>
        <xdr:cNvSpPr>
          <a:spLocks/>
        </xdr:cNvSpPr>
      </xdr:nvSpPr>
      <xdr:spPr>
        <a:xfrm>
          <a:off x="22860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90" name="Line 18"/>
        <xdr:cNvSpPr>
          <a:spLocks/>
        </xdr:cNvSpPr>
      </xdr:nvSpPr>
      <xdr:spPr>
        <a:xfrm>
          <a:off x="22955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91" name="Line 19"/>
        <xdr:cNvSpPr>
          <a:spLocks/>
        </xdr:cNvSpPr>
      </xdr:nvSpPr>
      <xdr:spPr>
        <a:xfrm>
          <a:off x="231457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92" name="Line 944"/>
        <xdr:cNvSpPr>
          <a:spLocks/>
        </xdr:cNvSpPr>
      </xdr:nvSpPr>
      <xdr:spPr>
        <a:xfrm>
          <a:off x="1000125"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Q%20QT%202018%20-%20b&#7843;n%20ch&#7889;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01%20HONG%20KHNS\002%20C&#212;NG%20KHAI\c&#244;ng%20khai%20NS\N&#259;m%202019\QT%20n&#259;m%202017\C&#244;ng%20khai%20QT%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s>
    <sheetDataSet>
      <sheetData sheetId="3">
        <row r="92">
          <cell r="E92">
            <v>7946336</v>
          </cell>
          <cell r="F92">
            <v>7939158</v>
          </cell>
        </row>
      </sheetData>
      <sheetData sheetId="7">
        <row r="12">
          <cell r="C12">
            <v>5128028.869</v>
          </cell>
          <cell r="D12">
            <v>36703.019</v>
          </cell>
          <cell r="E12">
            <v>4198524</v>
          </cell>
          <cell r="F12">
            <v>892801.85</v>
          </cell>
          <cell r="G12">
            <v>455342.436</v>
          </cell>
          <cell r="H12">
            <v>195153.41400000002</v>
          </cell>
          <cell r="I12">
            <v>211966</v>
          </cell>
          <cell r="J12">
            <v>4900231.4059999995</v>
          </cell>
          <cell r="K12">
            <v>4198523.6</v>
          </cell>
          <cell r="L12">
            <v>701707.806</v>
          </cell>
          <cell r="M12">
            <v>352874.96199999994</v>
          </cell>
          <cell r="N12">
            <v>138660.84399999998</v>
          </cell>
          <cell r="O12">
            <v>210172</v>
          </cell>
          <cell r="Q12">
            <v>0.955577967905547</v>
          </cell>
          <cell r="R12">
            <v>0.9999999047284235</v>
          </cell>
          <cell r="S12">
            <v>0.7859614157385538</v>
          </cell>
          <cell r="T12">
            <v>0.7749661224195672</v>
          </cell>
          <cell r="U12">
            <v>0.7105222560954018</v>
          </cell>
          <cell r="V12">
            <v>0.9915363784757932</v>
          </cell>
        </row>
        <row r="13">
          <cell r="C13">
            <v>398584.90900000004</v>
          </cell>
          <cell r="D13">
            <v>2446.4</v>
          </cell>
          <cell r="E13">
            <v>292625</v>
          </cell>
          <cell r="F13">
            <v>103513.509</v>
          </cell>
          <cell r="G13">
            <v>96212.509</v>
          </cell>
          <cell r="H13">
            <v>7229</v>
          </cell>
          <cell r="I13">
            <v>72</v>
          </cell>
          <cell r="J13">
            <v>381823.565</v>
          </cell>
          <cell r="K13">
            <v>292625</v>
          </cell>
          <cell r="L13">
            <v>89198.565</v>
          </cell>
          <cell r="M13">
            <v>82211.509</v>
          </cell>
          <cell r="N13">
            <v>6905.056</v>
          </cell>
          <cell r="O13">
            <v>82</v>
          </cell>
          <cell r="Q13">
            <v>0.9579478710268983</v>
          </cell>
          <cell r="R13">
            <v>1</v>
          </cell>
          <cell r="S13">
            <v>0.8617094122468595</v>
          </cell>
          <cell r="T13">
            <v>0.8544783818079207</v>
          </cell>
          <cell r="U13">
            <v>0.9551882694701894</v>
          </cell>
          <cell r="V13">
            <v>1.1388888888888888</v>
          </cell>
        </row>
        <row r="14">
          <cell r="C14">
            <v>465224.53500000003</v>
          </cell>
          <cell r="D14">
            <v>4634.6990000000005</v>
          </cell>
          <cell r="E14">
            <v>409160</v>
          </cell>
          <cell r="F14">
            <v>51429.835999999996</v>
          </cell>
          <cell r="G14">
            <v>4878.5</v>
          </cell>
          <cell r="H14">
            <v>24169.336</v>
          </cell>
          <cell r="I14">
            <v>11808</v>
          </cell>
          <cell r="J14">
            <v>458966.001</v>
          </cell>
          <cell r="K14">
            <v>409160</v>
          </cell>
          <cell r="L14">
            <v>49806.001000000004</v>
          </cell>
          <cell r="M14">
            <v>15633</v>
          </cell>
          <cell r="N14">
            <v>23037.001</v>
          </cell>
          <cell r="O14">
            <v>11136</v>
          </cell>
          <cell r="Q14">
            <v>0.9865472830232395</v>
          </cell>
          <cell r="R14">
            <v>1</v>
          </cell>
          <cell r="S14">
            <v>0.9684262069200456</v>
          </cell>
          <cell r="T14">
            <v>3.2044685866557345</v>
          </cell>
          <cell r="U14">
            <v>0.9531499334528678</v>
          </cell>
          <cell r="V14">
            <v>0.943089430894309</v>
          </cell>
        </row>
        <row r="15">
          <cell r="C15">
            <v>348582.9</v>
          </cell>
          <cell r="D15">
            <v>383</v>
          </cell>
          <cell r="E15">
            <v>301331</v>
          </cell>
          <cell r="F15">
            <v>46868.9</v>
          </cell>
          <cell r="G15">
            <v>18439</v>
          </cell>
          <cell r="H15">
            <v>14215.9</v>
          </cell>
          <cell r="I15">
            <v>14214</v>
          </cell>
          <cell r="J15">
            <v>346113.5</v>
          </cell>
          <cell r="K15">
            <v>301331</v>
          </cell>
          <cell r="L15">
            <v>44782.5</v>
          </cell>
          <cell r="M15">
            <v>16411</v>
          </cell>
          <cell r="N15">
            <v>14157.5</v>
          </cell>
          <cell r="O15">
            <v>14214</v>
          </cell>
          <cell r="Q15">
            <v>0.9929158888746407</v>
          </cell>
          <cell r="R15">
            <v>1</v>
          </cell>
          <cell r="S15">
            <v>0.9554843403621591</v>
          </cell>
          <cell r="T15">
            <v>0.8900157275340311</v>
          </cell>
          <cell r="U15">
            <v>0.9958919238317658</v>
          </cell>
          <cell r="V15">
            <v>1</v>
          </cell>
        </row>
        <row r="16">
          <cell r="C16">
            <v>484336.684</v>
          </cell>
          <cell r="D16">
            <v>3132.496</v>
          </cell>
          <cell r="E16">
            <v>414268</v>
          </cell>
          <cell r="F16">
            <v>66936.188</v>
          </cell>
          <cell r="G16">
            <v>47344</v>
          </cell>
          <cell r="H16">
            <v>13434.188</v>
          </cell>
          <cell r="I16">
            <v>6158</v>
          </cell>
          <cell r="J16">
            <v>458657.388</v>
          </cell>
          <cell r="K16">
            <v>414267.6</v>
          </cell>
          <cell r="L16">
            <v>44389.788</v>
          </cell>
          <cell r="M16">
            <v>36440.5</v>
          </cell>
          <cell r="N16">
            <v>7791.2880000000005</v>
          </cell>
          <cell r="O16">
            <v>158</v>
          </cell>
          <cell r="Q16">
            <v>0.9469804851701052</v>
          </cell>
          <cell r="R16">
            <v>0.9999990344414726</v>
          </cell>
          <cell r="S16">
            <v>0.6631657602013429</v>
          </cell>
          <cell r="T16">
            <v>0.7696962656302805</v>
          </cell>
          <cell r="U16">
            <v>0.5799597266317845</v>
          </cell>
          <cell r="V16">
            <v>0.025657681065280935</v>
          </cell>
        </row>
        <row r="17">
          <cell r="C17">
            <v>371469.778</v>
          </cell>
          <cell r="D17">
            <v>0</v>
          </cell>
          <cell r="E17">
            <v>309348</v>
          </cell>
          <cell r="F17">
            <v>62121.778</v>
          </cell>
          <cell r="G17">
            <v>24987</v>
          </cell>
          <cell r="H17">
            <v>9272.778</v>
          </cell>
          <cell r="I17">
            <v>8096</v>
          </cell>
          <cell r="J17">
            <v>330040.659</v>
          </cell>
          <cell r="K17">
            <v>309348</v>
          </cell>
          <cell r="L17">
            <v>20692.659</v>
          </cell>
          <cell r="M17">
            <v>8045</v>
          </cell>
          <cell r="N17">
            <v>4471.659</v>
          </cell>
          <cell r="O17">
            <v>8176</v>
          </cell>
          <cell r="Q17">
            <v>0.8884724371843784</v>
          </cell>
          <cell r="R17">
            <v>1</v>
          </cell>
          <cell r="S17">
            <v>0.3330983057181654</v>
          </cell>
          <cell r="T17">
            <v>0.3219674230599912</v>
          </cell>
          <cell r="U17">
            <v>0.4822350971844683</v>
          </cell>
          <cell r="V17">
            <v>1.0098814229249011</v>
          </cell>
        </row>
        <row r="18">
          <cell r="C18">
            <v>470469</v>
          </cell>
          <cell r="D18">
            <v>5210</v>
          </cell>
          <cell r="E18">
            <v>402155</v>
          </cell>
          <cell r="F18">
            <v>63104</v>
          </cell>
          <cell r="G18">
            <v>25511</v>
          </cell>
          <cell r="H18">
            <v>11363</v>
          </cell>
          <cell r="I18">
            <v>26230</v>
          </cell>
          <cell r="J18">
            <v>463582</v>
          </cell>
          <cell r="K18">
            <v>402155</v>
          </cell>
          <cell r="L18">
            <v>61427</v>
          </cell>
          <cell r="M18">
            <v>25511</v>
          </cell>
          <cell r="N18">
            <v>9686</v>
          </cell>
          <cell r="O18">
            <v>26230</v>
          </cell>
          <cell r="Q18">
            <v>0.985361415948766</v>
          </cell>
          <cell r="R18">
            <v>1</v>
          </cell>
          <cell r="S18">
            <v>0.973424822515213</v>
          </cell>
          <cell r="T18">
            <v>1</v>
          </cell>
          <cell r="U18">
            <v>0.8524157352811758</v>
          </cell>
          <cell r="V18">
            <v>1</v>
          </cell>
        </row>
        <row r="19">
          <cell r="C19">
            <v>407635.83999999997</v>
          </cell>
          <cell r="D19">
            <v>3932.409</v>
          </cell>
          <cell r="E19">
            <v>272969</v>
          </cell>
          <cell r="F19">
            <v>130734.431</v>
          </cell>
          <cell r="G19">
            <v>93880.62000000001</v>
          </cell>
          <cell r="H19">
            <v>8799.811</v>
          </cell>
          <cell r="I19">
            <v>28054</v>
          </cell>
          <cell r="J19">
            <v>377282.11</v>
          </cell>
          <cell r="K19">
            <v>272969</v>
          </cell>
          <cell r="L19">
            <v>104313.11</v>
          </cell>
          <cell r="M19">
            <v>66190.986</v>
          </cell>
          <cell r="N19">
            <v>10068.124</v>
          </cell>
          <cell r="O19">
            <v>28054</v>
          </cell>
          <cell r="Q19">
            <v>0.925537141189548</v>
          </cell>
          <cell r="R19">
            <v>1</v>
          </cell>
          <cell r="S19">
            <v>0.797900822316655</v>
          </cell>
          <cell r="T19">
            <v>0.7050548451853001</v>
          </cell>
          <cell r="U19">
            <v>1.14412957278287</v>
          </cell>
          <cell r="V19">
            <v>1</v>
          </cell>
        </row>
        <row r="20">
          <cell r="C20">
            <v>365523.93</v>
          </cell>
          <cell r="D20">
            <v>628.175</v>
          </cell>
          <cell r="E20">
            <v>286614</v>
          </cell>
          <cell r="F20">
            <v>78281.755</v>
          </cell>
          <cell r="G20">
            <v>36533</v>
          </cell>
          <cell r="H20">
            <v>18558.755</v>
          </cell>
          <cell r="I20">
            <v>23190</v>
          </cell>
          <cell r="J20">
            <v>346797.93</v>
          </cell>
          <cell r="K20">
            <v>286614</v>
          </cell>
          <cell r="L20">
            <v>60183.93</v>
          </cell>
          <cell r="M20">
            <v>19283</v>
          </cell>
          <cell r="N20">
            <v>17710.93</v>
          </cell>
          <cell r="O20">
            <v>23190</v>
          </cell>
          <cell r="Q20">
            <v>0.9487694280371739</v>
          </cell>
          <cell r="R20">
            <v>1</v>
          </cell>
          <cell r="S20">
            <v>0.7688117109791419</v>
          </cell>
          <cell r="T20">
            <v>0.5278241589795527</v>
          </cell>
          <cell r="U20">
            <v>0.9543167092835699</v>
          </cell>
          <cell r="V20">
            <v>1</v>
          </cell>
        </row>
        <row r="21">
          <cell r="C21">
            <v>454934.816</v>
          </cell>
          <cell r="D21">
            <v>2914.14</v>
          </cell>
          <cell r="E21">
            <v>412665</v>
          </cell>
          <cell r="F21">
            <v>39355.676</v>
          </cell>
          <cell r="G21">
            <v>17295.584</v>
          </cell>
          <cell r="H21">
            <v>8768.092</v>
          </cell>
          <cell r="I21">
            <v>13292</v>
          </cell>
          <cell r="J21">
            <v>443774.816</v>
          </cell>
          <cell r="K21">
            <v>412665</v>
          </cell>
          <cell r="L21">
            <v>31109.816</v>
          </cell>
          <cell r="M21">
            <v>14059.583999999999</v>
          </cell>
          <cell r="N21">
            <v>7762.232</v>
          </cell>
          <cell r="O21">
            <v>9288</v>
          </cell>
          <cell r="Q21">
            <v>0.9754690131256079</v>
          </cell>
          <cell r="R21">
            <v>1</v>
          </cell>
          <cell r="S21">
            <v>0.7904785068359644</v>
          </cell>
          <cell r="T21">
            <v>0.8129002177665697</v>
          </cell>
          <cell r="U21">
            <v>0.8852817693974926</v>
          </cell>
          <cell r="V21">
            <v>0.6987661751429431</v>
          </cell>
        </row>
        <row r="22">
          <cell r="C22">
            <v>486569.83700000006</v>
          </cell>
          <cell r="D22">
            <v>5915.400000000001</v>
          </cell>
          <cell r="E22">
            <v>386542</v>
          </cell>
          <cell r="F22">
            <v>94112.437</v>
          </cell>
          <cell r="G22">
            <v>46483.983</v>
          </cell>
          <cell r="H22">
            <v>3400.4539999999997</v>
          </cell>
          <cell r="I22">
            <v>44228</v>
          </cell>
          <cell r="J22">
            <v>465794.837</v>
          </cell>
          <cell r="K22">
            <v>386542</v>
          </cell>
          <cell r="L22">
            <v>79252.837</v>
          </cell>
          <cell r="M22">
            <v>31624.383</v>
          </cell>
          <cell r="N22">
            <v>3400.4539999999997</v>
          </cell>
          <cell r="O22">
            <v>44228</v>
          </cell>
          <cell r="Q22">
            <v>0.9573031486536637</v>
          </cell>
          <cell r="R22">
            <v>1</v>
          </cell>
          <cell r="S22">
            <v>0.8421080095928235</v>
          </cell>
          <cell r="T22">
            <v>0.6803285983475211</v>
          </cell>
          <cell r="U22">
            <v>1</v>
          </cell>
          <cell r="V22">
            <v>1</v>
          </cell>
        </row>
        <row r="23">
          <cell r="C23">
            <v>464801.14</v>
          </cell>
          <cell r="D23">
            <v>3200.3</v>
          </cell>
          <cell r="E23">
            <v>395020</v>
          </cell>
          <cell r="F23">
            <v>66580.84</v>
          </cell>
          <cell r="G23">
            <v>27636.239999999998</v>
          </cell>
          <cell r="H23">
            <v>18684.6</v>
          </cell>
          <cell r="I23">
            <v>20260</v>
          </cell>
          <cell r="J23">
            <v>466860.1</v>
          </cell>
          <cell r="K23">
            <v>395020</v>
          </cell>
          <cell r="L23">
            <v>71840.1</v>
          </cell>
          <cell r="M23">
            <v>32081</v>
          </cell>
          <cell r="N23">
            <v>14802.099999999999</v>
          </cell>
          <cell r="O23">
            <v>24957</v>
          </cell>
          <cell r="Q23">
            <v>1.0044297653831056</v>
          </cell>
          <cell r="R23">
            <v>1</v>
          </cell>
          <cell r="S23">
            <v>1.0789905924887702</v>
          </cell>
          <cell r="T23">
            <v>1.1608308510853864</v>
          </cell>
          <cell r="U23">
            <v>0.7922085567793798</v>
          </cell>
          <cell r="V23">
            <v>1.2318361303060217</v>
          </cell>
        </row>
        <row r="24">
          <cell r="C24">
            <v>409895.5</v>
          </cell>
          <cell r="D24">
            <v>4306</v>
          </cell>
          <cell r="E24">
            <v>315827</v>
          </cell>
          <cell r="F24">
            <v>89762.5</v>
          </cell>
          <cell r="G24">
            <v>16141</v>
          </cell>
          <cell r="H24">
            <v>57257.5</v>
          </cell>
          <cell r="I24">
            <v>16364</v>
          </cell>
          <cell r="J24">
            <v>360538.5</v>
          </cell>
          <cell r="K24">
            <v>315827</v>
          </cell>
          <cell r="L24">
            <v>44711.5</v>
          </cell>
          <cell r="M24">
            <v>5384</v>
          </cell>
          <cell r="N24">
            <v>18868.5</v>
          </cell>
          <cell r="O24">
            <v>20459</v>
          </cell>
          <cell r="Q24">
            <v>0.8795863823828268</v>
          </cell>
          <cell r="R24">
            <v>1</v>
          </cell>
          <cell r="S24">
            <v>0.49810889848210554</v>
          </cell>
          <cell r="T24">
            <v>0.33356049811040206</v>
          </cell>
          <cell r="U24">
            <v>0.3295376151595861</v>
          </cell>
          <cell r="V24">
            <v>1.2502444390124663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ểu 62"/>
      <sheetName val="Biểu 63"/>
      <sheetName val="Biểu 64"/>
      <sheetName val="Biểu 65"/>
      <sheetName val="Biểu 66"/>
      <sheetName val="Biểu 67"/>
      <sheetName val="Biểu 68"/>
    </sheetNames>
    <sheetDataSet>
      <sheetData sheetId="0">
        <row r="3">
          <cell r="A3" t="str">
            <v>(Kèm theo Công văn số: 62/STC-KHNS ngày 08/01/2019 của Sở Tài chính Hải Dương)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7"/>
  <sheetViews>
    <sheetView zoomScalePageLayoutView="0" workbookViewId="0" topLeftCell="A1">
      <selection activeCell="D6" sqref="D1:D16384"/>
    </sheetView>
  </sheetViews>
  <sheetFormatPr defaultColWidth="9.140625" defaultRowHeight="12.75"/>
  <cols>
    <col min="1" max="1" width="5.421875" style="1" customWidth="1"/>
    <col min="2" max="2" width="53.57421875" style="1" customWidth="1"/>
    <col min="3" max="3" width="12.7109375" style="181" customWidth="1"/>
    <col min="4" max="4" width="12.7109375" style="1" customWidth="1"/>
    <col min="5" max="5" width="10.140625" style="1" bestFit="1" customWidth="1"/>
    <col min="6" max="6" width="9.140625" style="1" customWidth="1"/>
    <col min="7" max="7" width="12.7109375" style="1" bestFit="1" customWidth="1"/>
    <col min="8" max="16384" width="9.140625" style="1" customWidth="1"/>
  </cols>
  <sheetData>
    <row r="1" ht="23.25" customHeight="1">
      <c r="D1" s="180" t="s">
        <v>123</v>
      </c>
    </row>
    <row r="2" spans="1:5" ht="17.25" customHeight="1">
      <c r="A2" s="313" t="s">
        <v>281</v>
      </c>
      <c r="B2" s="313"/>
      <c r="C2" s="313"/>
      <c r="D2" s="313"/>
      <c r="E2" s="313"/>
    </row>
    <row r="3" spans="1:5" ht="16.5">
      <c r="A3" s="314" t="s">
        <v>368</v>
      </c>
      <c r="B3" s="314"/>
      <c r="C3" s="314"/>
      <c r="D3" s="314"/>
      <c r="E3" s="314"/>
    </row>
    <row r="4" spans="1:5" ht="16.5">
      <c r="A4" s="2"/>
      <c r="B4" s="2"/>
      <c r="C4" s="182"/>
      <c r="D4" s="2"/>
      <c r="E4" s="2"/>
    </row>
    <row r="5" ht="16.5">
      <c r="D5" s="24" t="s">
        <v>40</v>
      </c>
    </row>
    <row r="6" spans="1:5" s="26" customFormat="1" ht="15.75">
      <c r="A6" s="315" t="s">
        <v>0</v>
      </c>
      <c r="B6" s="315" t="s">
        <v>4</v>
      </c>
      <c r="C6" s="286" t="s">
        <v>89</v>
      </c>
      <c r="D6" s="315" t="s">
        <v>90</v>
      </c>
      <c r="E6" s="287" t="s">
        <v>38</v>
      </c>
    </row>
    <row r="7" spans="1:5" s="26" customFormat="1" ht="15.75">
      <c r="A7" s="315"/>
      <c r="B7" s="315"/>
      <c r="C7" s="286"/>
      <c r="D7" s="315"/>
      <c r="E7" s="284"/>
    </row>
    <row r="8" spans="1:5" s="31" customFormat="1" ht="15">
      <c r="A8" s="32" t="s">
        <v>1</v>
      </c>
      <c r="B8" s="32" t="s">
        <v>2</v>
      </c>
      <c r="C8" s="183">
        <v>1</v>
      </c>
      <c r="D8" s="32">
        <v>2</v>
      </c>
      <c r="E8" s="32" t="s">
        <v>91</v>
      </c>
    </row>
    <row r="9" spans="1:7" s="29" customFormat="1" ht="15.75">
      <c r="A9" s="33" t="s">
        <v>1</v>
      </c>
      <c r="B9" s="34" t="s">
        <v>6</v>
      </c>
      <c r="C9" s="184">
        <f>C10+C13</f>
        <v>10864627</v>
      </c>
      <c r="D9" s="35">
        <v>24952530</v>
      </c>
      <c r="E9" s="36">
        <f>D9/C9</f>
        <v>2.296676176733909</v>
      </c>
      <c r="F9" s="28"/>
      <c r="G9" s="80"/>
    </row>
    <row r="10" spans="1:6" s="29" customFormat="1" ht="15.75">
      <c r="A10" s="37">
        <v>1</v>
      </c>
      <c r="B10" s="38" t="s">
        <v>8</v>
      </c>
      <c r="C10" s="185">
        <f>C11+C12</f>
        <v>10239884</v>
      </c>
      <c r="D10" s="39">
        <v>12989347</v>
      </c>
      <c r="E10" s="40">
        <f aca="true" t="shared" si="0" ref="E10:E38">D10/C10</f>
        <v>1.2685052877552128</v>
      </c>
      <c r="F10" s="28"/>
    </row>
    <row r="11" spans="1:5" s="26" customFormat="1" ht="15.75">
      <c r="A11" s="41" t="s">
        <v>110</v>
      </c>
      <c r="B11" s="42" t="s">
        <v>9</v>
      </c>
      <c r="C11" s="189">
        <v>1740520</v>
      </c>
      <c r="D11" s="43">
        <v>4373472</v>
      </c>
      <c r="E11" s="44">
        <f t="shared" si="0"/>
        <v>2.5127387217613126</v>
      </c>
    </row>
    <row r="12" spans="1:6" s="26" customFormat="1" ht="15.75">
      <c r="A12" s="41" t="s">
        <v>110</v>
      </c>
      <c r="B12" s="42" t="s">
        <v>10</v>
      </c>
      <c r="C12" s="189">
        <v>8499364</v>
      </c>
      <c r="D12" s="43">
        <v>8615875</v>
      </c>
      <c r="E12" s="44">
        <f t="shared" si="0"/>
        <v>1.0137082021666561</v>
      </c>
      <c r="F12" s="30"/>
    </row>
    <row r="13" spans="1:5" s="26" customFormat="1" ht="15.75">
      <c r="A13" s="37">
        <v>2</v>
      </c>
      <c r="B13" s="38" t="s">
        <v>12</v>
      </c>
      <c r="C13" s="185">
        <v>624743</v>
      </c>
      <c r="D13" s="39">
        <v>7938375</v>
      </c>
      <c r="E13" s="40">
        <f t="shared" si="0"/>
        <v>12.706624964185274</v>
      </c>
    </row>
    <row r="14" spans="1:5" s="26" customFormat="1" ht="15.75">
      <c r="A14" s="41" t="s">
        <v>110</v>
      </c>
      <c r="B14" s="42" t="s">
        <v>119</v>
      </c>
      <c r="C14" s="189"/>
      <c r="D14" s="43">
        <v>5175657</v>
      </c>
      <c r="E14" s="44"/>
    </row>
    <row r="15" spans="1:5" s="26" customFormat="1" ht="15.75">
      <c r="A15" s="41" t="s">
        <v>110</v>
      </c>
      <c r="B15" s="42" t="s">
        <v>13</v>
      </c>
      <c r="C15" s="189">
        <v>624743</v>
      </c>
      <c r="D15" s="43">
        <v>2762718</v>
      </c>
      <c r="E15" s="44">
        <f t="shared" si="0"/>
        <v>4.422167195150646</v>
      </c>
    </row>
    <row r="16" spans="1:5" s="29" customFormat="1" ht="15.75">
      <c r="A16" s="37">
        <v>3</v>
      </c>
      <c r="B16" s="38" t="s">
        <v>111</v>
      </c>
      <c r="C16" s="185"/>
      <c r="D16" s="39"/>
      <c r="E16" s="40"/>
    </row>
    <row r="17" spans="1:5" s="29" customFormat="1" ht="15.75">
      <c r="A17" s="37">
        <v>4</v>
      </c>
      <c r="B17" s="38" t="s">
        <v>16</v>
      </c>
      <c r="C17" s="185"/>
      <c r="D17" s="39">
        <v>94132</v>
      </c>
      <c r="E17" s="40"/>
    </row>
    <row r="18" spans="1:5" s="29" customFormat="1" ht="15.75">
      <c r="A18" s="37">
        <v>5</v>
      </c>
      <c r="B18" s="38" t="s">
        <v>18</v>
      </c>
      <c r="C18" s="185"/>
      <c r="D18" s="39">
        <v>3630870</v>
      </c>
      <c r="E18" s="40"/>
    </row>
    <row r="19" spans="1:5" s="29" customFormat="1" ht="15.75">
      <c r="A19" s="37">
        <v>6</v>
      </c>
      <c r="B19" s="38" t="s">
        <v>88</v>
      </c>
      <c r="C19" s="185"/>
      <c r="D19" s="39">
        <v>783</v>
      </c>
      <c r="E19" s="40"/>
    </row>
    <row r="20" spans="1:5" s="29" customFormat="1" ht="15.75">
      <c r="A20" s="37">
        <v>7</v>
      </c>
      <c r="B20" s="38" t="s">
        <v>112</v>
      </c>
      <c r="C20" s="185"/>
      <c r="D20" s="39">
        <v>62444</v>
      </c>
      <c r="E20" s="40"/>
    </row>
    <row r="21" spans="1:5" s="29" customFormat="1" ht="15.75">
      <c r="A21" s="37">
        <v>8</v>
      </c>
      <c r="B21" s="38" t="s">
        <v>113</v>
      </c>
      <c r="C21" s="185"/>
      <c r="D21" s="39">
        <v>20270</v>
      </c>
      <c r="E21" s="40"/>
    </row>
    <row r="22" spans="1:5" s="29" customFormat="1" ht="15.75">
      <c r="A22" s="37">
        <v>9</v>
      </c>
      <c r="B22" s="38" t="s">
        <v>114</v>
      </c>
      <c r="C22" s="185"/>
      <c r="D22" s="39">
        <v>200000</v>
      </c>
      <c r="E22" s="40"/>
    </row>
    <row r="23" spans="1:5" s="29" customFormat="1" ht="15.75">
      <c r="A23" s="37">
        <v>10</v>
      </c>
      <c r="B23" s="38" t="s">
        <v>283</v>
      </c>
      <c r="C23" s="185"/>
      <c r="D23" s="39">
        <v>16309</v>
      </c>
      <c r="E23" s="40"/>
    </row>
    <row r="24" spans="1:6" s="26" customFormat="1" ht="15.75">
      <c r="A24" s="37" t="s">
        <v>2</v>
      </c>
      <c r="B24" s="38" t="s">
        <v>21</v>
      </c>
      <c r="C24" s="185">
        <v>10765327</v>
      </c>
      <c r="D24" s="39">
        <v>24318045</v>
      </c>
      <c r="E24" s="40">
        <f t="shared" si="0"/>
        <v>2.2589230220317504</v>
      </c>
      <c r="F24" s="30"/>
    </row>
    <row r="25" spans="1:6" s="26" customFormat="1" ht="15.75">
      <c r="A25" s="37" t="s">
        <v>7</v>
      </c>
      <c r="B25" s="38" t="s">
        <v>120</v>
      </c>
      <c r="C25" s="185">
        <v>10140584</v>
      </c>
      <c r="D25" s="39">
        <v>12364300</v>
      </c>
      <c r="E25" s="40">
        <f t="shared" si="0"/>
        <v>1.2192887510226236</v>
      </c>
      <c r="F25" s="30"/>
    </row>
    <row r="26" spans="1:5" s="26" customFormat="1" ht="15.75">
      <c r="A26" s="41">
        <v>1</v>
      </c>
      <c r="B26" s="42" t="s">
        <v>64</v>
      </c>
      <c r="C26" s="186">
        <v>1479630</v>
      </c>
      <c r="D26" s="45">
        <v>3574932</v>
      </c>
      <c r="E26" s="44">
        <f t="shared" si="0"/>
        <v>2.416098619249407</v>
      </c>
    </row>
    <row r="27" spans="1:5" s="26" customFormat="1" ht="15.75">
      <c r="A27" s="41">
        <v>2</v>
      </c>
      <c r="B27" s="42" t="s">
        <v>22</v>
      </c>
      <c r="C27" s="186">
        <v>8439034</v>
      </c>
      <c r="D27" s="45">
        <v>8784521</v>
      </c>
      <c r="E27" s="44">
        <f t="shared" si="0"/>
        <v>1.0409391643640729</v>
      </c>
    </row>
    <row r="28" spans="1:5" s="26" customFormat="1" ht="15.75">
      <c r="A28" s="41">
        <v>3</v>
      </c>
      <c r="B28" s="42" t="s">
        <v>23</v>
      </c>
      <c r="C28" s="186">
        <v>2700</v>
      </c>
      <c r="D28" s="45">
        <v>3617</v>
      </c>
      <c r="E28" s="44"/>
    </row>
    <row r="29" spans="1:5" s="26" customFormat="1" ht="15.75">
      <c r="A29" s="41">
        <v>4</v>
      </c>
      <c r="B29" s="42" t="s">
        <v>115</v>
      </c>
      <c r="C29" s="186">
        <v>1230</v>
      </c>
      <c r="D29" s="45">
        <v>1230</v>
      </c>
      <c r="E29" s="44">
        <f t="shared" si="0"/>
        <v>1</v>
      </c>
    </row>
    <row r="30" spans="1:5" s="26" customFormat="1" ht="15.75">
      <c r="A30" s="41">
        <v>5</v>
      </c>
      <c r="B30" s="42" t="s">
        <v>24</v>
      </c>
      <c r="C30" s="186">
        <v>204800</v>
      </c>
      <c r="D30" s="45">
        <v>0</v>
      </c>
      <c r="E30" s="44">
        <f t="shared" si="0"/>
        <v>0</v>
      </c>
    </row>
    <row r="31" spans="1:5" s="26" customFormat="1" ht="15.75">
      <c r="A31" s="41">
        <v>6</v>
      </c>
      <c r="B31" s="42" t="s">
        <v>25</v>
      </c>
      <c r="C31" s="186">
        <v>13190</v>
      </c>
      <c r="D31" s="45">
        <v>0</v>
      </c>
      <c r="E31" s="44"/>
    </row>
    <row r="32" spans="1:5" s="29" customFormat="1" ht="15.75">
      <c r="A32" s="37" t="s">
        <v>11</v>
      </c>
      <c r="B32" s="38" t="s">
        <v>26</v>
      </c>
      <c r="C32" s="185">
        <v>624743</v>
      </c>
      <c r="D32" s="39">
        <v>717078</v>
      </c>
      <c r="E32" s="40">
        <f t="shared" si="0"/>
        <v>1.1477967740334825</v>
      </c>
    </row>
    <row r="33" spans="1:5" s="26" customFormat="1" ht="15.75">
      <c r="A33" s="41">
        <v>1</v>
      </c>
      <c r="B33" s="42" t="s">
        <v>27</v>
      </c>
      <c r="C33" s="186">
        <v>150200</v>
      </c>
      <c r="D33" s="45">
        <v>156928</v>
      </c>
      <c r="E33" s="44">
        <f t="shared" si="0"/>
        <v>1.0447936085219707</v>
      </c>
    </row>
    <row r="34" spans="1:5" s="26" customFormat="1" ht="15.75">
      <c r="A34" s="41">
        <v>2</v>
      </c>
      <c r="B34" s="42" t="s">
        <v>28</v>
      </c>
      <c r="C34" s="186">
        <v>474543</v>
      </c>
      <c r="D34" s="45">
        <v>560150</v>
      </c>
      <c r="E34" s="44">
        <f t="shared" si="0"/>
        <v>1.1803988258176814</v>
      </c>
    </row>
    <row r="35" spans="1:5" s="29" customFormat="1" ht="15.75">
      <c r="A35" s="37" t="s">
        <v>14</v>
      </c>
      <c r="B35" s="38" t="s">
        <v>29</v>
      </c>
      <c r="C35" s="187">
        <v>0</v>
      </c>
      <c r="D35" s="46">
        <v>4071436</v>
      </c>
      <c r="E35" s="40"/>
    </row>
    <row r="36" spans="1:5" s="29" customFormat="1" ht="15.75">
      <c r="A36" s="37" t="s">
        <v>15</v>
      </c>
      <c r="B36" s="38" t="s">
        <v>39</v>
      </c>
      <c r="C36" s="187">
        <v>0</v>
      </c>
      <c r="D36" s="46">
        <v>7157270</v>
      </c>
      <c r="E36" s="40"/>
    </row>
    <row r="37" spans="1:6" s="29" customFormat="1" ht="15.75">
      <c r="A37" s="37" t="s">
        <v>17</v>
      </c>
      <c r="B37" s="38" t="s">
        <v>116</v>
      </c>
      <c r="C37" s="187">
        <v>0</v>
      </c>
      <c r="D37" s="46">
        <v>7961</v>
      </c>
      <c r="E37" s="40"/>
      <c r="F37" s="28"/>
    </row>
    <row r="38" spans="1:7" s="29" customFormat="1" ht="15.75">
      <c r="A38" s="37" t="s">
        <v>30</v>
      </c>
      <c r="B38" s="38" t="s">
        <v>121</v>
      </c>
      <c r="C38" s="187">
        <v>99300</v>
      </c>
      <c r="D38" s="46">
        <v>97633</v>
      </c>
      <c r="E38" s="40">
        <f t="shared" si="0"/>
        <v>0.9832124874118832</v>
      </c>
      <c r="G38" s="80"/>
    </row>
    <row r="39" spans="1:5" s="29" customFormat="1" ht="15.75">
      <c r="A39" s="37" t="s">
        <v>31</v>
      </c>
      <c r="B39" s="38" t="s">
        <v>117</v>
      </c>
      <c r="C39" s="187">
        <v>104997</v>
      </c>
      <c r="D39" s="46">
        <v>200000</v>
      </c>
      <c r="E39" s="40"/>
    </row>
    <row r="40" spans="1:5" s="29" customFormat="1" ht="15.75">
      <c r="A40" s="37">
        <v>1</v>
      </c>
      <c r="B40" s="38" t="s">
        <v>32</v>
      </c>
      <c r="C40" s="187"/>
      <c r="D40" s="46">
        <v>0</v>
      </c>
      <c r="E40" s="40"/>
    </row>
    <row r="41" spans="1:5" s="29" customFormat="1" ht="31.5">
      <c r="A41" s="37">
        <v>2</v>
      </c>
      <c r="B41" s="38" t="s">
        <v>33</v>
      </c>
      <c r="C41" s="187"/>
      <c r="D41" s="46">
        <v>200000</v>
      </c>
      <c r="E41" s="40"/>
    </row>
    <row r="42" spans="1:5" s="29" customFormat="1" ht="15.75">
      <c r="A42" s="37" t="s">
        <v>122</v>
      </c>
      <c r="B42" s="38" t="s">
        <v>35</v>
      </c>
      <c r="C42" s="185">
        <v>5697</v>
      </c>
      <c r="D42" s="46"/>
      <c r="E42" s="40"/>
    </row>
    <row r="43" spans="1:5" s="29" customFormat="1" ht="15.75">
      <c r="A43" s="37">
        <v>1</v>
      </c>
      <c r="B43" s="38" t="s">
        <v>36</v>
      </c>
      <c r="C43" s="185"/>
      <c r="D43" s="47"/>
      <c r="E43" s="40"/>
    </row>
    <row r="44" spans="1:5" s="29" customFormat="1" ht="15.75">
      <c r="A44" s="37">
        <v>2</v>
      </c>
      <c r="B44" s="38" t="s">
        <v>37</v>
      </c>
      <c r="C44" s="185">
        <v>0</v>
      </c>
      <c r="D44" s="46"/>
      <c r="E44" s="40"/>
    </row>
    <row r="45" spans="1:5" s="26" customFormat="1" ht="15.75">
      <c r="A45" s="48" t="s">
        <v>34</v>
      </c>
      <c r="B45" s="49" t="s">
        <v>118</v>
      </c>
      <c r="C45" s="188"/>
      <c r="D45" s="50">
        <v>244963</v>
      </c>
      <c r="E45" s="51"/>
    </row>
    <row r="46" ht="16.5">
      <c r="A46" s="4"/>
    </row>
    <row r="47" ht="16.5">
      <c r="A47" s="4"/>
    </row>
  </sheetData>
  <sheetProtection/>
  <mergeCells count="7">
    <mergeCell ref="A2:E2"/>
    <mergeCell ref="A3:E3"/>
    <mergeCell ref="A6:A7"/>
    <mergeCell ref="B6:B7"/>
    <mergeCell ref="C6:C7"/>
    <mergeCell ref="D6:D7"/>
    <mergeCell ref="E6:E7"/>
  </mergeCells>
  <printOptions/>
  <pageMargins left="0.64" right="0.59" top="0.52" bottom="0.5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9"/>
  <sheetViews>
    <sheetView zoomScalePageLayoutView="0" workbookViewId="0" topLeftCell="A1">
      <selection activeCell="J66" sqref="J66"/>
    </sheetView>
  </sheetViews>
  <sheetFormatPr defaultColWidth="9.140625" defaultRowHeight="12.75"/>
  <cols>
    <col min="1" max="1" width="5.140625" style="17" customWidth="1"/>
    <col min="2" max="2" width="51.00390625" style="16" customWidth="1"/>
    <col min="3" max="6" width="13.00390625" style="8" customWidth="1"/>
    <col min="7" max="8" width="10.28125" style="8" customWidth="1"/>
    <col min="9" max="9" width="9.140625" style="8" customWidth="1"/>
    <col min="10" max="10" width="10.8515625" style="8" bestFit="1" customWidth="1"/>
    <col min="11" max="11" width="12.7109375" style="8" bestFit="1" customWidth="1"/>
    <col min="12" max="16384" width="9.140625" style="8" customWidth="1"/>
  </cols>
  <sheetData>
    <row r="1" spans="1:8" ht="18.75">
      <c r="A1" s="13"/>
      <c r="B1" s="9"/>
      <c r="C1" s="7"/>
      <c r="D1" s="7"/>
      <c r="E1" s="7"/>
      <c r="F1" s="285" t="s">
        <v>156</v>
      </c>
      <c r="G1" s="285"/>
      <c r="H1" s="285"/>
    </row>
    <row r="2" spans="1:8" ht="21" customHeight="1">
      <c r="A2" s="318" t="s">
        <v>284</v>
      </c>
      <c r="B2" s="318"/>
      <c r="C2" s="318"/>
      <c r="D2" s="318"/>
      <c r="E2" s="318"/>
      <c r="F2" s="318"/>
      <c r="G2" s="318"/>
      <c r="H2" s="318"/>
    </row>
    <row r="3" spans="1:8" ht="21" customHeight="1">
      <c r="A3" s="314" t="str">
        <f>'Biểu 62'!A3:E3</f>
        <v>(Kèm theo Công văn số: 42/STC-KHNS ngày 06/01/2020 của Sở Tài chính Hải Dương)</v>
      </c>
      <c r="B3" s="314"/>
      <c r="C3" s="314"/>
      <c r="D3" s="314"/>
      <c r="E3" s="314"/>
      <c r="F3" s="314"/>
      <c r="G3" s="314"/>
      <c r="H3" s="314"/>
    </row>
    <row r="4" spans="1:6" ht="9.75" customHeight="1">
      <c r="A4" s="18"/>
      <c r="B4" s="15"/>
      <c r="C4" s="7"/>
      <c r="D4" s="7"/>
      <c r="E4" s="7"/>
      <c r="F4" s="7"/>
    </row>
    <row r="5" spans="1:7" ht="19.5" customHeight="1">
      <c r="A5" s="14"/>
      <c r="B5" s="10"/>
      <c r="C5" s="11"/>
      <c r="D5" s="11"/>
      <c r="F5" s="25"/>
      <c r="G5" s="25" t="s">
        <v>40</v>
      </c>
    </row>
    <row r="6" spans="1:8" s="52" customFormat="1" ht="15.75" customHeight="1">
      <c r="A6" s="287" t="s">
        <v>0</v>
      </c>
      <c r="B6" s="287" t="s">
        <v>4</v>
      </c>
      <c r="C6" s="316" t="s">
        <v>89</v>
      </c>
      <c r="D6" s="317"/>
      <c r="E6" s="316" t="s">
        <v>90</v>
      </c>
      <c r="F6" s="317"/>
      <c r="G6" s="316" t="s">
        <v>38</v>
      </c>
      <c r="H6" s="317"/>
    </row>
    <row r="7" spans="1:8" s="52" customFormat="1" ht="31.5">
      <c r="A7" s="284"/>
      <c r="B7" s="284"/>
      <c r="C7" s="27" t="s">
        <v>149</v>
      </c>
      <c r="D7" s="27" t="s">
        <v>150</v>
      </c>
      <c r="E7" s="27" t="s">
        <v>149</v>
      </c>
      <c r="F7" s="27" t="s">
        <v>150</v>
      </c>
      <c r="G7" s="27" t="s">
        <v>149</v>
      </c>
      <c r="H7" s="27" t="s">
        <v>150</v>
      </c>
    </row>
    <row r="8" spans="1:8" s="54" customFormat="1" ht="12.75">
      <c r="A8" s="53" t="s">
        <v>1</v>
      </c>
      <c r="B8" s="53" t="s">
        <v>2</v>
      </c>
      <c r="C8" s="53">
        <v>1</v>
      </c>
      <c r="D8" s="53">
        <v>2</v>
      </c>
      <c r="E8" s="53">
        <v>3</v>
      </c>
      <c r="F8" s="53">
        <v>4</v>
      </c>
      <c r="G8" s="53" t="s">
        <v>5</v>
      </c>
      <c r="H8" s="53" t="s">
        <v>42</v>
      </c>
    </row>
    <row r="9" spans="1:11" s="29" customFormat="1" ht="15.75">
      <c r="A9" s="33"/>
      <c r="B9" s="60" t="s">
        <v>151</v>
      </c>
      <c r="C9" s="61">
        <f>C10+C65+C66+C67+C68</f>
        <v>15154743</v>
      </c>
      <c r="D9" s="61">
        <f>D10+D65+D66+D67+D68</f>
        <v>10864627</v>
      </c>
      <c r="E9" s="61">
        <f>E10+E65+E66+E67+E68</f>
        <v>28862444</v>
      </c>
      <c r="F9" s="61">
        <f>F10+F65+F66+F67+F68</f>
        <v>24752530</v>
      </c>
      <c r="G9" s="191">
        <f>E9/C9</f>
        <v>1.9045155698120384</v>
      </c>
      <c r="H9" s="191">
        <f>F9/D9</f>
        <v>2.278267813519967</v>
      </c>
      <c r="K9" s="80"/>
    </row>
    <row r="10" spans="1:8" s="55" customFormat="1" ht="15.75">
      <c r="A10" s="37" t="s">
        <v>1</v>
      </c>
      <c r="B10" s="38" t="s">
        <v>152</v>
      </c>
      <c r="C10" s="62">
        <v>14530000</v>
      </c>
      <c r="D10" s="62">
        <v>10239884</v>
      </c>
      <c r="E10" s="62">
        <v>17191106</v>
      </c>
      <c r="F10" s="62">
        <v>13088370</v>
      </c>
      <c r="G10" s="70">
        <f aca="true" t="shared" si="0" ref="G10:G59">E10/C10</f>
        <v>1.1831456297315899</v>
      </c>
      <c r="H10" s="70">
        <f aca="true" t="shared" si="1" ref="H10:H51">F10/D10</f>
        <v>1.2781756121456063</v>
      </c>
    </row>
    <row r="11" spans="1:11" s="56" customFormat="1" ht="15.75">
      <c r="A11" s="37" t="s">
        <v>7</v>
      </c>
      <c r="B11" s="38" t="s">
        <v>43</v>
      </c>
      <c r="C11" s="62">
        <v>11330000</v>
      </c>
      <c r="D11" s="62">
        <v>10239884</v>
      </c>
      <c r="E11" s="62">
        <v>13769633</v>
      </c>
      <c r="F11" s="62">
        <v>12989347</v>
      </c>
      <c r="G11" s="70">
        <f t="shared" si="0"/>
        <v>1.21532506619594</v>
      </c>
      <c r="H11" s="70">
        <f t="shared" si="1"/>
        <v>1.2685052877552128</v>
      </c>
      <c r="K11" s="73"/>
    </row>
    <row r="12" spans="1:13" s="56" customFormat="1" ht="31.5">
      <c r="A12" s="37">
        <v>1</v>
      </c>
      <c r="B12" s="38" t="s">
        <v>124</v>
      </c>
      <c r="C12" s="62">
        <v>970000</v>
      </c>
      <c r="D12" s="62">
        <v>951840</v>
      </c>
      <c r="E12" s="62">
        <v>1062390</v>
      </c>
      <c r="F12" s="62">
        <v>1044354</v>
      </c>
      <c r="G12" s="70">
        <f t="shared" si="0"/>
        <v>1.0952474226804123</v>
      </c>
      <c r="H12" s="70">
        <f t="shared" si="1"/>
        <v>1.0971949067070095</v>
      </c>
      <c r="J12" s="73"/>
      <c r="K12" s="73"/>
      <c r="L12" s="73"/>
      <c r="M12" s="73"/>
    </row>
    <row r="13" spans="1:11" s="57" customFormat="1" ht="15.75">
      <c r="A13" s="41"/>
      <c r="B13" s="42" t="s">
        <v>47</v>
      </c>
      <c r="C13" s="63">
        <v>416000</v>
      </c>
      <c r="D13" s="63">
        <v>407680</v>
      </c>
      <c r="E13" s="63">
        <v>449063</v>
      </c>
      <c r="F13" s="63">
        <v>440082</v>
      </c>
      <c r="G13" s="70">
        <f t="shared" si="0"/>
        <v>1.0794783653846154</v>
      </c>
      <c r="H13" s="70">
        <f t="shared" si="1"/>
        <v>1.0794790031397175</v>
      </c>
      <c r="K13" s="73"/>
    </row>
    <row r="14" spans="1:11" s="57" customFormat="1" ht="15.75">
      <c r="A14" s="41"/>
      <c r="B14" s="42" t="s">
        <v>48</v>
      </c>
      <c r="C14" s="63">
        <v>356000</v>
      </c>
      <c r="D14" s="63">
        <v>348880</v>
      </c>
      <c r="E14" s="63">
        <v>340922</v>
      </c>
      <c r="F14" s="63">
        <v>334104</v>
      </c>
      <c r="G14" s="70">
        <f t="shared" si="0"/>
        <v>0.9576460674157303</v>
      </c>
      <c r="H14" s="70">
        <f t="shared" si="1"/>
        <v>0.9576473285943591</v>
      </c>
      <c r="K14" s="73"/>
    </row>
    <row r="15" spans="1:11" s="57" customFormat="1" ht="15.75">
      <c r="A15" s="41"/>
      <c r="B15" s="42" t="s">
        <v>44</v>
      </c>
      <c r="C15" s="63">
        <v>136000</v>
      </c>
      <c r="D15" s="63">
        <v>133280</v>
      </c>
      <c r="E15" s="63">
        <v>111853</v>
      </c>
      <c r="F15" s="63">
        <v>109616</v>
      </c>
      <c r="G15" s="70">
        <f t="shared" si="0"/>
        <v>0.8224485294117647</v>
      </c>
      <c r="H15" s="70">
        <f t="shared" si="1"/>
        <v>0.8224489795918367</v>
      </c>
      <c r="K15" s="73"/>
    </row>
    <row r="16" spans="1:11" s="57" customFormat="1" ht="15.75">
      <c r="A16" s="41"/>
      <c r="B16" s="42" t="s">
        <v>45</v>
      </c>
      <c r="C16" s="63">
        <v>62000</v>
      </c>
      <c r="D16" s="63">
        <v>62000</v>
      </c>
      <c r="E16" s="63">
        <v>160552</v>
      </c>
      <c r="F16" s="63">
        <v>160552</v>
      </c>
      <c r="G16" s="70">
        <f t="shared" si="0"/>
        <v>2.5895483870967744</v>
      </c>
      <c r="H16" s="70">
        <f t="shared" si="1"/>
        <v>2.5895483870967744</v>
      </c>
      <c r="K16" s="73"/>
    </row>
    <row r="17" spans="1:11" s="56" customFormat="1" ht="31.5">
      <c r="A17" s="37">
        <v>2</v>
      </c>
      <c r="B17" s="38" t="s">
        <v>125</v>
      </c>
      <c r="C17" s="62">
        <v>75000</v>
      </c>
      <c r="D17" s="62">
        <v>73512</v>
      </c>
      <c r="E17" s="62">
        <v>97682</v>
      </c>
      <c r="F17" s="62">
        <v>95755</v>
      </c>
      <c r="G17" s="70">
        <f t="shared" si="0"/>
        <v>1.3024266666666666</v>
      </c>
      <c r="H17" s="70">
        <f t="shared" si="1"/>
        <v>1.3025764501033845</v>
      </c>
      <c r="K17" s="73"/>
    </row>
    <row r="18" spans="1:11" s="57" customFormat="1" ht="15.75">
      <c r="A18" s="41"/>
      <c r="B18" s="42" t="s">
        <v>47</v>
      </c>
      <c r="C18" s="63">
        <v>53380</v>
      </c>
      <c r="D18" s="63">
        <v>52312</v>
      </c>
      <c r="E18" s="63">
        <v>61072</v>
      </c>
      <c r="F18" s="63">
        <v>59851</v>
      </c>
      <c r="G18" s="70">
        <f t="shared" si="0"/>
        <v>1.1440989134507307</v>
      </c>
      <c r="H18" s="70">
        <f t="shared" si="1"/>
        <v>1.1441160727940052</v>
      </c>
      <c r="K18" s="73"/>
    </row>
    <row r="19" spans="1:11" s="57" customFormat="1" ht="15.75">
      <c r="A19" s="41"/>
      <c r="B19" s="42" t="s">
        <v>48</v>
      </c>
      <c r="C19" s="63">
        <v>21000</v>
      </c>
      <c r="D19" s="63">
        <v>20580</v>
      </c>
      <c r="E19" s="63">
        <v>35285</v>
      </c>
      <c r="F19" s="63">
        <v>34579</v>
      </c>
      <c r="G19" s="70">
        <f t="shared" si="0"/>
        <v>1.6802380952380953</v>
      </c>
      <c r="H19" s="70">
        <f t="shared" si="1"/>
        <v>1.68022351797862</v>
      </c>
      <c r="K19" s="73"/>
    </row>
    <row r="20" spans="1:11" s="57" customFormat="1" ht="15.75">
      <c r="A20" s="41"/>
      <c r="B20" s="42" t="s">
        <v>44</v>
      </c>
      <c r="C20" s="63">
        <v>0</v>
      </c>
      <c r="D20" s="63">
        <v>0</v>
      </c>
      <c r="E20" s="63">
        <v>0</v>
      </c>
      <c r="F20" s="63">
        <v>0</v>
      </c>
      <c r="G20" s="70"/>
      <c r="H20" s="70"/>
      <c r="K20" s="73"/>
    </row>
    <row r="21" spans="1:11" s="57" customFormat="1" ht="15.75">
      <c r="A21" s="41"/>
      <c r="B21" s="42" t="s">
        <v>45</v>
      </c>
      <c r="C21" s="63">
        <v>620</v>
      </c>
      <c r="D21" s="63">
        <v>620</v>
      </c>
      <c r="E21" s="63">
        <v>1325</v>
      </c>
      <c r="F21" s="63">
        <v>1325</v>
      </c>
      <c r="G21" s="70">
        <f t="shared" si="0"/>
        <v>2.1370967741935485</v>
      </c>
      <c r="H21" s="70">
        <f t="shared" si="1"/>
        <v>2.1370967741935485</v>
      </c>
      <c r="K21" s="73"/>
    </row>
    <row r="22" spans="1:11" s="56" customFormat="1" ht="31.5">
      <c r="A22" s="37">
        <v>3</v>
      </c>
      <c r="B22" s="38" t="s">
        <v>126</v>
      </c>
      <c r="C22" s="62">
        <v>4300000</v>
      </c>
      <c r="D22" s="62">
        <v>3704740</v>
      </c>
      <c r="E22" s="62">
        <v>3994687</v>
      </c>
      <c r="F22" s="62">
        <v>3679498</v>
      </c>
      <c r="G22" s="70">
        <f t="shared" si="0"/>
        <v>0.928996976744186</v>
      </c>
      <c r="H22" s="70">
        <f t="shared" si="1"/>
        <v>0.9931865663987216</v>
      </c>
      <c r="J22" s="73"/>
      <c r="K22" s="73"/>
    </row>
    <row r="23" spans="1:11" s="57" customFormat="1" ht="15.75">
      <c r="A23" s="41"/>
      <c r="B23" s="42" t="s">
        <v>47</v>
      </c>
      <c r="C23" s="63">
        <v>664000</v>
      </c>
      <c r="D23" s="63">
        <v>650720</v>
      </c>
      <c r="E23" s="63">
        <v>821015</v>
      </c>
      <c r="F23" s="63">
        <v>804595</v>
      </c>
      <c r="G23" s="70">
        <f t="shared" si="0"/>
        <v>1.2364683734939759</v>
      </c>
      <c r="H23" s="70">
        <f t="shared" si="1"/>
        <v>1.2364688345217605</v>
      </c>
      <c r="K23" s="73"/>
    </row>
    <row r="24" spans="1:11" s="57" customFormat="1" ht="15.75">
      <c r="A24" s="41"/>
      <c r="B24" s="42" t="s">
        <v>48</v>
      </c>
      <c r="C24" s="63">
        <v>1524000</v>
      </c>
      <c r="D24" s="63">
        <v>1493520</v>
      </c>
      <c r="E24" s="63">
        <v>1492728</v>
      </c>
      <c r="F24" s="63">
        <v>1462873</v>
      </c>
      <c r="G24" s="70">
        <f t="shared" si="0"/>
        <v>0.9794803149606299</v>
      </c>
      <c r="H24" s="70">
        <f t="shared" si="1"/>
        <v>0.9794800203545986</v>
      </c>
      <c r="K24" s="73"/>
    </row>
    <row r="25" spans="1:11" s="57" customFormat="1" ht="15.75">
      <c r="A25" s="41"/>
      <c r="B25" s="42" t="s">
        <v>44</v>
      </c>
      <c r="C25" s="63">
        <v>2095000</v>
      </c>
      <c r="D25" s="63">
        <v>1543500</v>
      </c>
      <c r="E25" s="63">
        <v>1665162</v>
      </c>
      <c r="F25" s="63">
        <v>1396248</v>
      </c>
      <c r="G25" s="70">
        <f t="shared" si="0"/>
        <v>0.7948267303102625</v>
      </c>
      <c r="H25" s="70">
        <f t="shared" si="1"/>
        <v>0.9045986394557823</v>
      </c>
      <c r="K25" s="73"/>
    </row>
    <row r="26" spans="1:11" s="58" customFormat="1" ht="31.5" hidden="1">
      <c r="A26" s="64"/>
      <c r="B26" s="65" t="s">
        <v>127</v>
      </c>
      <c r="C26" s="63">
        <v>520000</v>
      </c>
      <c r="D26" s="63">
        <v>0</v>
      </c>
      <c r="E26" s="63">
        <v>240419</v>
      </c>
      <c r="F26" s="63">
        <v>0</v>
      </c>
      <c r="G26" s="70">
        <f t="shared" si="0"/>
        <v>0.46234423076923076</v>
      </c>
      <c r="H26" s="70"/>
      <c r="K26" s="73"/>
    </row>
    <row r="27" spans="1:11" s="57" customFormat="1" ht="15.75">
      <c r="A27" s="41"/>
      <c r="B27" s="42" t="s">
        <v>45</v>
      </c>
      <c r="C27" s="63">
        <v>200</v>
      </c>
      <c r="D27" s="63">
        <v>200</v>
      </c>
      <c r="E27" s="63">
        <v>91</v>
      </c>
      <c r="F27" s="63">
        <v>91</v>
      </c>
      <c r="G27" s="70">
        <f t="shared" si="0"/>
        <v>0.455</v>
      </c>
      <c r="H27" s="70">
        <f t="shared" si="1"/>
        <v>0.455</v>
      </c>
      <c r="K27" s="73"/>
    </row>
    <row r="28" spans="1:11" s="57" customFormat="1" ht="15.75">
      <c r="A28" s="41"/>
      <c r="B28" s="190" t="s">
        <v>46</v>
      </c>
      <c r="C28" s="63">
        <v>16800</v>
      </c>
      <c r="D28" s="63">
        <v>16800</v>
      </c>
      <c r="E28" s="63">
        <v>15691</v>
      </c>
      <c r="F28" s="63">
        <v>15691</v>
      </c>
      <c r="G28" s="70">
        <f t="shared" si="0"/>
        <v>0.9339880952380952</v>
      </c>
      <c r="H28" s="70">
        <f t="shared" si="1"/>
        <v>0.9339880952380952</v>
      </c>
      <c r="K28" s="73"/>
    </row>
    <row r="29" spans="1:11" s="56" customFormat="1" ht="15.75">
      <c r="A29" s="37">
        <v>4</v>
      </c>
      <c r="B29" s="38" t="s">
        <v>128</v>
      </c>
      <c r="C29" s="62">
        <v>3000000</v>
      </c>
      <c r="D29" s="62">
        <v>2940500</v>
      </c>
      <c r="E29" s="62">
        <v>2911968</v>
      </c>
      <c r="F29" s="62">
        <v>2854109</v>
      </c>
      <c r="G29" s="70">
        <f t="shared" si="0"/>
        <v>0.970656</v>
      </c>
      <c r="H29" s="70">
        <f t="shared" si="1"/>
        <v>0.970620302669614</v>
      </c>
      <c r="K29" s="73"/>
    </row>
    <row r="30" spans="1:11" s="57" customFormat="1" ht="15.75">
      <c r="A30" s="41"/>
      <c r="B30" s="42" t="s">
        <v>47</v>
      </c>
      <c r="C30" s="63">
        <v>1800000</v>
      </c>
      <c r="D30" s="63">
        <v>1764000</v>
      </c>
      <c r="E30" s="63">
        <v>1546438</v>
      </c>
      <c r="F30" s="63">
        <v>1515509</v>
      </c>
      <c r="G30" s="70">
        <f t="shared" si="0"/>
        <v>0.8591322222222222</v>
      </c>
      <c r="H30" s="70">
        <f t="shared" si="1"/>
        <v>0.8591320861678005</v>
      </c>
      <c r="K30" s="73"/>
    </row>
    <row r="31" spans="1:11" s="57" customFormat="1" ht="15.75">
      <c r="A31" s="41"/>
      <c r="B31" s="42" t="s">
        <v>48</v>
      </c>
      <c r="C31" s="63">
        <v>1156000</v>
      </c>
      <c r="D31" s="63">
        <v>1132880</v>
      </c>
      <c r="E31" s="63">
        <v>1332842</v>
      </c>
      <c r="F31" s="63">
        <v>1306185</v>
      </c>
      <c r="G31" s="70">
        <f t="shared" si="0"/>
        <v>1.152977508650519</v>
      </c>
      <c r="H31" s="70">
        <f t="shared" si="1"/>
        <v>1.1529773674175552</v>
      </c>
      <c r="K31" s="73"/>
    </row>
    <row r="32" spans="1:11" s="57" customFormat="1" ht="15.75">
      <c r="A32" s="41"/>
      <c r="B32" s="42" t="s">
        <v>44</v>
      </c>
      <c r="C32" s="63">
        <v>19000</v>
      </c>
      <c r="D32" s="63">
        <v>18620</v>
      </c>
      <c r="E32" s="63">
        <v>13632</v>
      </c>
      <c r="F32" s="63">
        <v>13359</v>
      </c>
      <c r="G32" s="70">
        <f t="shared" si="0"/>
        <v>0.7174736842105263</v>
      </c>
      <c r="H32" s="70">
        <f t="shared" si="1"/>
        <v>0.717454350161117</v>
      </c>
      <c r="K32" s="73"/>
    </row>
    <row r="33" spans="1:11" s="57" customFormat="1" ht="15.75">
      <c r="A33" s="41"/>
      <c r="B33" s="42" t="s">
        <v>45</v>
      </c>
      <c r="C33" s="63">
        <v>25000</v>
      </c>
      <c r="D33" s="63">
        <v>25000</v>
      </c>
      <c r="E33" s="63">
        <v>19056</v>
      </c>
      <c r="F33" s="63">
        <v>19056</v>
      </c>
      <c r="G33" s="70">
        <f t="shared" si="0"/>
        <v>0.76224</v>
      </c>
      <c r="H33" s="70">
        <f t="shared" si="1"/>
        <v>0.76224</v>
      </c>
      <c r="K33" s="73"/>
    </row>
    <row r="34" spans="1:11" s="56" customFormat="1" ht="15.75">
      <c r="A34" s="37">
        <v>5</v>
      </c>
      <c r="B34" s="38" t="s">
        <v>49</v>
      </c>
      <c r="C34" s="62">
        <v>696000</v>
      </c>
      <c r="D34" s="62">
        <v>682080</v>
      </c>
      <c r="E34" s="62">
        <v>752355</v>
      </c>
      <c r="F34" s="62">
        <v>737308</v>
      </c>
      <c r="G34" s="70">
        <f t="shared" si="0"/>
        <v>1.080969827586207</v>
      </c>
      <c r="H34" s="70">
        <f t="shared" si="1"/>
        <v>1.0809699741965753</v>
      </c>
      <c r="K34" s="73"/>
    </row>
    <row r="35" spans="1:11" s="55" customFormat="1" ht="15.75">
      <c r="A35" s="37">
        <v>6</v>
      </c>
      <c r="B35" s="38" t="s">
        <v>50</v>
      </c>
      <c r="C35" s="62">
        <v>415000</v>
      </c>
      <c r="D35" s="62">
        <v>151312</v>
      </c>
      <c r="E35" s="62">
        <v>337355</v>
      </c>
      <c r="F35" s="62">
        <v>123172</v>
      </c>
      <c r="G35" s="70">
        <f t="shared" si="0"/>
        <v>0.8129036144578313</v>
      </c>
      <c r="H35" s="70">
        <f t="shared" si="1"/>
        <v>0.8140266469282014</v>
      </c>
      <c r="K35" s="73"/>
    </row>
    <row r="36" spans="1:11" s="58" customFormat="1" ht="31.5">
      <c r="A36" s="64"/>
      <c r="B36" s="65" t="s">
        <v>129</v>
      </c>
      <c r="C36" s="66">
        <v>154400</v>
      </c>
      <c r="D36" s="66">
        <v>151312</v>
      </c>
      <c r="E36" s="66">
        <v>125686</v>
      </c>
      <c r="F36" s="66">
        <v>123172</v>
      </c>
      <c r="G36" s="70">
        <f t="shared" si="0"/>
        <v>0.8140284974093265</v>
      </c>
      <c r="H36" s="70">
        <f t="shared" si="1"/>
        <v>0.8140266469282014</v>
      </c>
      <c r="K36" s="73"/>
    </row>
    <row r="37" spans="1:11" s="58" customFormat="1" ht="15.75">
      <c r="A37" s="64"/>
      <c r="B37" s="65" t="s">
        <v>130</v>
      </c>
      <c r="C37" s="66">
        <v>260600</v>
      </c>
      <c r="D37" s="66">
        <v>0</v>
      </c>
      <c r="E37" s="66">
        <v>211669</v>
      </c>
      <c r="F37" s="66">
        <v>0</v>
      </c>
      <c r="G37" s="70">
        <f t="shared" si="0"/>
        <v>0.8122371450498849</v>
      </c>
      <c r="H37" s="70"/>
      <c r="K37" s="73"/>
    </row>
    <row r="38" spans="1:11" s="56" customFormat="1" ht="15.75">
      <c r="A38" s="37">
        <v>7</v>
      </c>
      <c r="B38" s="38" t="s">
        <v>51</v>
      </c>
      <c r="C38" s="62">
        <v>410000</v>
      </c>
      <c r="D38" s="62">
        <v>410000</v>
      </c>
      <c r="E38" s="62">
        <v>487213</v>
      </c>
      <c r="F38" s="62">
        <v>487213</v>
      </c>
      <c r="G38" s="70">
        <f t="shared" si="0"/>
        <v>1.1883243902439025</v>
      </c>
      <c r="H38" s="70">
        <f t="shared" si="1"/>
        <v>1.1883243902439025</v>
      </c>
      <c r="K38" s="73"/>
    </row>
    <row r="39" spans="1:11" s="56" customFormat="1" ht="15.75">
      <c r="A39" s="37">
        <v>8</v>
      </c>
      <c r="B39" s="38" t="s">
        <v>131</v>
      </c>
      <c r="C39" s="62">
        <v>146000</v>
      </c>
      <c r="D39" s="62">
        <v>101000</v>
      </c>
      <c r="E39" s="62">
        <v>142508</v>
      </c>
      <c r="F39" s="62">
        <v>106545</v>
      </c>
      <c r="G39" s="70">
        <f t="shared" si="0"/>
        <v>0.9760821917808219</v>
      </c>
      <c r="H39" s="70">
        <f t="shared" si="1"/>
        <v>1.0549009900990098</v>
      </c>
      <c r="K39" s="73"/>
    </row>
    <row r="40" spans="1:11" s="58" customFormat="1" ht="31.5">
      <c r="A40" s="64"/>
      <c r="B40" s="65" t="s">
        <v>132</v>
      </c>
      <c r="C40" s="66">
        <v>45000</v>
      </c>
      <c r="D40" s="66">
        <v>0</v>
      </c>
      <c r="E40" s="66">
        <v>59125</v>
      </c>
      <c r="F40" s="66">
        <v>23162</v>
      </c>
      <c r="G40" s="70">
        <f t="shared" si="0"/>
        <v>1.3138888888888889</v>
      </c>
      <c r="H40" s="70"/>
      <c r="K40" s="73"/>
    </row>
    <row r="41" spans="1:11" s="58" customFormat="1" ht="15.75">
      <c r="A41" s="64"/>
      <c r="B41" s="65" t="s">
        <v>133</v>
      </c>
      <c r="C41" s="66">
        <v>101000</v>
      </c>
      <c r="D41" s="66">
        <v>101000</v>
      </c>
      <c r="E41" s="66">
        <v>83383</v>
      </c>
      <c r="F41" s="66">
        <v>83383</v>
      </c>
      <c r="G41" s="70">
        <f t="shared" si="0"/>
        <v>0.8255742574257425</v>
      </c>
      <c r="H41" s="70">
        <f t="shared" si="1"/>
        <v>0.8255742574257425</v>
      </c>
      <c r="K41" s="73"/>
    </row>
    <row r="42" spans="1:11" s="58" customFormat="1" ht="31.5">
      <c r="A42" s="64"/>
      <c r="B42" s="65" t="s">
        <v>134</v>
      </c>
      <c r="C42" s="66">
        <v>25000</v>
      </c>
      <c r="D42" s="66">
        <v>25000</v>
      </c>
      <c r="E42" s="66">
        <v>31030</v>
      </c>
      <c r="F42" s="66">
        <v>31030</v>
      </c>
      <c r="G42" s="70">
        <f t="shared" si="0"/>
        <v>1.2412</v>
      </c>
      <c r="H42" s="70">
        <f t="shared" si="1"/>
        <v>1.2412</v>
      </c>
      <c r="K42" s="73"/>
    </row>
    <row r="43" spans="1:11" s="55" customFormat="1" ht="15.75">
      <c r="A43" s="37">
        <v>9</v>
      </c>
      <c r="B43" s="38" t="s">
        <v>52</v>
      </c>
      <c r="C43" s="62">
        <v>0</v>
      </c>
      <c r="D43" s="62">
        <v>0</v>
      </c>
      <c r="E43" s="62">
        <v>27</v>
      </c>
      <c r="F43" s="62">
        <v>27</v>
      </c>
      <c r="G43" s="70"/>
      <c r="H43" s="70"/>
      <c r="K43" s="73"/>
    </row>
    <row r="44" spans="1:11" s="56" customFormat="1" ht="15.75">
      <c r="A44" s="37">
        <v>10</v>
      </c>
      <c r="B44" s="38" t="s">
        <v>53</v>
      </c>
      <c r="C44" s="62">
        <v>27000</v>
      </c>
      <c r="D44" s="62">
        <v>27000</v>
      </c>
      <c r="E44" s="62">
        <v>30828</v>
      </c>
      <c r="F44" s="62">
        <v>30828</v>
      </c>
      <c r="G44" s="70">
        <f t="shared" si="0"/>
        <v>1.1417777777777778</v>
      </c>
      <c r="H44" s="70">
        <f t="shared" si="1"/>
        <v>1.1417777777777778</v>
      </c>
      <c r="K44" s="73"/>
    </row>
    <row r="45" spans="1:11" s="56" customFormat="1" ht="15.75">
      <c r="A45" s="37">
        <v>11</v>
      </c>
      <c r="B45" s="38" t="s">
        <v>136</v>
      </c>
      <c r="C45" s="62">
        <v>250000</v>
      </c>
      <c r="D45" s="62">
        <v>250000</v>
      </c>
      <c r="E45" s="62">
        <v>364099</v>
      </c>
      <c r="F45" s="62">
        <v>364099</v>
      </c>
      <c r="G45" s="70">
        <f t="shared" si="0"/>
        <v>1.456396</v>
      </c>
      <c r="H45" s="70">
        <f t="shared" si="1"/>
        <v>1.456396</v>
      </c>
      <c r="K45" s="73"/>
    </row>
    <row r="46" spans="1:11" s="56" customFormat="1" ht="15.75">
      <c r="A46" s="37">
        <v>12</v>
      </c>
      <c r="B46" s="38" t="s">
        <v>135</v>
      </c>
      <c r="C46" s="62">
        <v>800000</v>
      </c>
      <c r="D46" s="62">
        <v>800000</v>
      </c>
      <c r="E46" s="62">
        <v>3061881</v>
      </c>
      <c r="F46" s="62">
        <v>3061881</v>
      </c>
      <c r="G46" s="70">
        <f t="shared" si="0"/>
        <v>3.82735125</v>
      </c>
      <c r="H46" s="70">
        <f t="shared" si="1"/>
        <v>3.82735125</v>
      </c>
      <c r="K46" s="73"/>
    </row>
    <row r="47" spans="1:11" s="55" customFormat="1" ht="31.5">
      <c r="A47" s="37">
        <v>13</v>
      </c>
      <c r="B47" s="38" t="s">
        <v>137</v>
      </c>
      <c r="C47" s="62">
        <v>0</v>
      </c>
      <c r="D47" s="62">
        <v>0</v>
      </c>
      <c r="E47" s="62">
        <v>64</v>
      </c>
      <c r="F47" s="62">
        <v>64</v>
      </c>
      <c r="G47" s="70"/>
      <c r="H47" s="70"/>
      <c r="K47" s="73"/>
    </row>
    <row r="48" spans="1:11" s="55" customFormat="1" ht="15.75">
      <c r="A48" s="37">
        <v>14</v>
      </c>
      <c r="B48" s="38" t="s">
        <v>153</v>
      </c>
      <c r="C48" s="62">
        <v>30000</v>
      </c>
      <c r="D48" s="62">
        <v>30000</v>
      </c>
      <c r="E48" s="62">
        <v>38960</v>
      </c>
      <c r="F48" s="62">
        <v>38960</v>
      </c>
      <c r="G48" s="70">
        <f t="shared" si="0"/>
        <v>1.2986666666666666</v>
      </c>
      <c r="H48" s="70">
        <f t="shared" si="1"/>
        <v>1.2986666666666666</v>
      </c>
      <c r="K48" s="73"/>
    </row>
    <row r="49" spans="1:11" s="55" customFormat="1" ht="15.75">
      <c r="A49" s="37">
        <v>15</v>
      </c>
      <c r="B49" s="38" t="s">
        <v>54</v>
      </c>
      <c r="C49" s="62">
        <v>26000</v>
      </c>
      <c r="D49" s="62">
        <v>9900</v>
      </c>
      <c r="E49" s="62">
        <v>43307</v>
      </c>
      <c r="F49" s="62">
        <v>17590</v>
      </c>
      <c r="G49" s="70">
        <f t="shared" si="0"/>
        <v>1.6656538461538462</v>
      </c>
      <c r="H49" s="70">
        <f t="shared" si="1"/>
        <v>1.7767676767676768</v>
      </c>
      <c r="K49" s="73"/>
    </row>
    <row r="50" spans="1:11" s="56" customFormat="1" ht="15.75">
      <c r="A50" s="37">
        <v>16</v>
      </c>
      <c r="B50" s="38" t="s">
        <v>55</v>
      </c>
      <c r="C50" s="62">
        <v>160000</v>
      </c>
      <c r="D50" s="62">
        <v>83000</v>
      </c>
      <c r="E50" s="62">
        <v>341090</v>
      </c>
      <c r="F50" s="62">
        <v>244725</v>
      </c>
      <c r="G50" s="70">
        <f t="shared" si="0"/>
        <v>2.1318125</v>
      </c>
      <c r="H50" s="70">
        <f t="shared" si="1"/>
        <v>2.9484939759036144</v>
      </c>
      <c r="K50" s="73"/>
    </row>
    <row r="51" spans="1:11" s="55" customFormat="1" ht="31.5">
      <c r="A51" s="37">
        <v>17</v>
      </c>
      <c r="B51" s="38" t="s">
        <v>138</v>
      </c>
      <c r="C51" s="62">
        <v>25000</v>
      </c>
      <c r="D51" s="62">
        <v>25000</v>
      </c>
      <c r="E51" s="62">
        <v>92100</v>
      </c>
      <c r="F51" s="62">
        <v>92100</v>
      </c>
      <c r="G51" s="70">
        <f t="shared" si="0"/>
        <v>3.684</v>
      </c>
      <c r="H51" s="70">
        <f t="shared" si="1"/>
        <v>3.684</v>
      </c>
      <c r="K51" s="73"/>
    </row>
    <row r="52" spans="1:11" s="55" customFormat="1" ht="15.75">
      <c r="A52" s="37">
        <v>18</v>
      </c>
      <c r="B52" s="38" t="s">
        <v>139</v>
      </c>
      <c r="C52" s="62">
        <v>0</v>
      </c>
      <c r="D52" s="62">
        <v>0</v>
      </c>
      <c r="E52" s="62">
        <v>11119</v>
      </c>
      <c r="F52" s="62">
        <v>11119</v>
      </c>
      <c r="G52" s="70"/>
      <c r="H52" s="70"/>
      <c r="K52" s="73"/>
    </row>
    <row r="53" spans="1:8" s="56" customFormat="1" ht="15.75">
      <c r="A53" s="37" t="s">
        <v>11</v>
      </c>
      <c r="B53" s="38" t="s">
        <v>56</v>
      </c>
      <c r="C53" s="62"/>
      <c r="D53" s="62"/>
      <c r="E53" s="62"/>
      <c r="F53" s="62"/>
      <c r="G53" s="70"/>
      <c r="H53" s="70"/>
    </row>
    <row r="54" spans="1:8" s="56" customFormat="1" ht="15.75">
      <c r="A54" s="37" t="s">
        <v>14</v>
      </c>
      <c r="B54" s="38" t="s">
        <v>154</v>
      </c>
      <c r="C54" s="62">
        <v>3200000</v>
      </c>
      <c r="D54" s="62">
        <v>0</v>
      </c>
      <c r="E54" s="62">
        <v>3322450</v>
      </c>
      <c r="F54" s="62">
        <v>0</v>
      </c>
      <c r="G54" s="70">
        <f t="shared" si="0"/>
        <v>1.038265625</v>
      </c>
      <c r="H54" s="70"/>
    </row>
    <row r="55" spans="1:8" s="58" customFormat="1" ht="15.75">
      <c r="A55" s="64">
        <v>1</v>
      </c>
      <c r="B55" s="65" t="s">
        <v>57</v>
      </c>
      <c r="C55" s="66">
        <v>4000</v>
      </c>
      <c r="D55" s="66">
        <v>0</v>
      </c>
      <c r="E55" s="66">
        <v>6259</v>
      </c>
      <c r="F55" s="66">
        <v>0</v>
      </c>
      <c r="G55" s="70">
        <f t="shared" si="0"/>
        <v>1.56475</v>
      </c>
      <c r="H55" s="70"/>
    </row>
    <row r="56" spans="1:8" s="58" customFormat="1" ht="15.75">
      <c r="A56" s="64">
        <v>2</v>
      </c>
      <c r="B56" s="65" t="s">
        <v>58</v>
      </c>
      <c r="C56" s="66">
        <v>915600</v>
      </c>
      <c r="D56" s="66">
        <v>0</v>
      </c>
      <c r="E56" s="66">
        <v>631404</v>
      </c>
      <c r="F56" s="66">
        <v>0</v>
      </c>
      <c r="G56" s="70">
        <f t="shared" si="0"/>
        <v>0.6896068152031455</v>
      </c>
      <c r="H56" s="70"/>
    </row>
    <row r="57" spans="1:8" s="58" customFormat="1" ht="15.75">
      <c r="A57" s="64">
        <v>3</v>
      </c>
      <c r="B57" s="65" t="s">
        <v>140</v>
      </c>
      <c r="C57" s="66">
        <v>417400</v>
      </c>
      <c r="D57" s="66">
        <v>0</v>
      </c>
      <c r="E57" s="66">
        <v>363031</v>
      </c>
      <c r="F57" s="66">
        <v>0</v>
      </c>
      <c r="G57" s="70">
        <f t="shared" si="0"/>
        <v>0.8697436511739339</v>
      </c>
      <c r="H57" s="70"/>
    </row>
    <row r="58" spans="1:8" s="58" customFormat="1" ht="31.5">
      <c r="A58" s="64">
        <v>4</v>
      </c>
      <c r="B58" s="65" t="s">
        <v>143</v>
      </c>
      <c r="C58" s="66">
        <v>13000</v>
      </c>
      <c r="D58" s="66">
        <v>0</v>
      </c>
      <c r="E58" s="66">
        <v>8184</v>
      </c>
      <c r="F58" s="66">
        <v>0</v>
      </c>
      <c r="G58" s="70">
        <f t="shared" si="0"/>
        <v>0.6295384615384615</v>
      </c>
      <c r="H58" s="70"/>
    </row>
    <row r="59" spans="1:8" s="58" customFormat="1" ht="15.75">
      <c r="A59" s="64">
        <v>5</v>
      </c>
      <c r="B59" s="65" t="s">
        <v>141</v>
      </c>
      <c r="C59" s="66">
        <v>1850000</v>
      </c>
      <c r="D59" s="66">
        <v>0</v>
      </c>
      <c r="E59" s="66">
        <v>2302721</v>
      </c>
      <c r="F59" s="66">
        <v>0</v>
      </c>
      <c r="G59" s="70">
        <f t="shared" si="0"/>
        <v>1.244714054054054</v>
      </c>
      <c r="H59" s="70"/>
    </row>
    <row r="60" spans="1:8" s="58" customFormat="1" ht="31.5">
      <c r="A60" s="64">
        <v>6</v>
      </c>
      <c r="B60" s="65" t="s">
        <v>142</v>
      </c>
      <c r="C60" s="66">
        <v>0</v>
      </c>
      <c r="D60" s="66">
        <v>0</v>
      </c>
      <c r="E60" s="66">
        <v>8909</v>
      </c>
      <c r="F60" s="66">
        <v>0</v>
      </c>
      <c r="G60" s="67"/>
      <c r="H60" s="67"/>
    </row>
    <row r="61" spans="1:8" s="58" customFormat="1" ht="15.75">
      <c r="A61" s="64">
        <v>7</v>
      </c>
      <c r="B61" s="65" t="s">
        <v>59</v>
      </c>
      <c r="C61" s="66">
        <v>0</v>
      </c>
      <c r="D61" s="66">
        <v>0</v>
      </c>
      <c r="E61" s="66">
        <v>1942</v>
      </c>
      <c r="F61" s="66">
        <v>0</v>
      </c>
      <c r="G61" s="67"/>
      <c r="H61" s="67"/>
    </row>
    <row r="62" spans="1:8" s="56" customFormat="1" ht="15.75">
      <c r="A62" s="37" t="s">
        <v>15</v>
      </c>
      <c r="B62" s="38" t="s">
        <v>113</v>
      </c>
      <c r="C62" s="62">
        <v>0</v>
      </c>
      <c r="D62" s="62">
        <v>0</v>
      </c>
      <c r="E62" s="62">
        <v>20270</v>
      </c>
      <c r="F62" s="62">
        <v>20270</v>
      </c>
      <c r="G62" s="68"/>
      <c r="H62" s="68"/>
    </row>
    <row r="63" spans="1:8" s="56" customFormat="1" ht="15.75">
      <c r="A63" s="37" t="s">
        <v>17</v>
      </c>
      <c r="B63" s="38" t="s">
        <v>144</v>
      </c>
      <c r="C63" s="62">
        <v>0</v>
      </c>
      <c r="D63" s="62">
        <v>0</v>
      </c>
      <c r="E63" s="62">
        <v>62444</v>
      </c>
      <c r="F63" s="62">
        <v>62444</v>
      </c>
      <c r="G63" s="68"/>
      <c r="H63" s="68"/>
    </row>
    <row r="64" spans="1:8" s="56" customFormat="1" ht="31.5">
      <c r="A64" s="37" t="s">
        <v>19</v>
      </c>
      <c r="B64" s="38" t="s">
        <v>282</v>
      </c>
      <c r="C64" s="62">
        <v>0</v>
      </c>
      <c r="D64" s="62">
        <v>0</v>
      </c>
      <c r="E64" s="62">
        <v>16309</v>
      </c>
      <c r="F64" s="62">
        <v>16309</v>
      </c>
      <c r="G64" s="68"/>
      <c r="H64" s="68"/>
    </row>
    <row r="65" spans="1:8" s="59" customFormat="1" ht="15.75">
      <c r="A65" s="69" t="s">
        <v>2</v>
      </c>
      <c r="B65" s="38" t="s">
        <v>155</v>
      </c>
      <c r="C65" s="63"/>
      <c r="D65" s="63"/>
      <c r="E65" s="63"/>
      <c r="F65" s="63"/>
      <c r="G65" s="70"/>
      <c r="H65" s="70"/>
    </row>
    <row r="66" spans="1:10" s="59" customFormat="1" ht="15.75">
      <c r="A66" s="69" t="s">
        <v>30</v>
      </c>
      <c r="B66" s="38" t="s">
        <v>145</v>
      </c>
      <c r="C66" s="62">
        <v>624743</v>
      </c>
      <c r="D66" s="62">
        <v>624743</v>
      </c>
      <c r="E66" s="62">
        <f>'[1]04'!E92</f>
        <v>7946336</v>
      </c>
      <c r="F66" s="62">
        <f>'[1]04'!F92</f>
        <v>7939158</v>
      </c>
      <c r="G66" s="70"/>
      <c r="H66" s="70"/>
      <c r="J66" s="193"/>
    </row>
    <row r="67" spans="1:8" s="52" customFormat="1" ht="18.75" customHeight="1">
      <c r="A67" s="37" t="s">
        <v>31</v>
      </c>
      <c r="B67" s="38" t="s">
        <v>147</v>
      </c>
      <c r="C67" s="62">
        <v>0</v>
      </c>
      <c r="D67" s="62">
        <v>0</v>
      </c>
      <c r="E67" s="62">
        <v>3630870</v>
      </c>
      <c r="F67" s="62">
        <v>3630870</v>
      </c>
      <c r="G67" s="70"/>
      <c r="H67" s="70"/>
    </row>
    <row r="68" spans="1:8" s="52" customFormat="1" ht="18.75" customHeight="1">
      <c r="A68" s="48" t="s">
        <v>34</v>
      </c>
      <c r="B68" s="49" t="s">
        <v>148</v>
      </c>
      <c r="C68" s="71">
        <v>0</v>
      </c>
      <c r="D68" s="71">
        <v>0</v>
      </c>
      <c r="E68" s="71">
        <v>94132</v>
      </c>
      <c r="F68" s="71">
        <v>94132</v>
      </c>
      <c r="G68" s="72"/>
      <c r="H68" s="72"/>
    </row>
    <row r="69" spans="1:2" ht="19.5" customHeight="1">
      <c r="A69" s="19"/>
      <c r="B69" s="12"/>
    </row>
  </sheetData>
  <sheetProtection/>
  <mergeCells count="8">
    <mergeCell ref="F1:H1"/>
    <mergeCell ref="G6:H6"/>
    <mergeCell ref="A6:A7"/>
    <mergeCell ref="B6:B7"/>
    <mergeCell ref="C6:D6"/>
    <mergeCell ref="E6:F6"/>
    <mergeCell ref="A2:H2"/>
    <mergeCell ref="A3:H3"/>
  </mergeCells>
  <printOptions/>
  <pageMargins left="0.54" right="0.48" top="0.57" bottom="0.56" header="0.57" footer="0.57"/>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1">
      <selection activeCell="C34" sqref="C34"/>
    </sheetView>
  </sheetViews>
  <sheetFormatPr defaultColWidth="9.140625" defaultRowHeight="12.75"/>
  <cols>
    <col min="1" max="1" width="4.140625" style="6" customWidth="1"/>
    <col min="2" max="2" width="34.57421875" style="1" customWidth="1"/>
    <col min="3" max="3" width="11.28125" style="1" bestFit="1" customWidth="1"/>
    <col min="4" max="4" width="11.28125" style="1" customWidth="1"/>
    <col min="5" max="5" width="10.7109375" style="1" customWidth="1"/>
    <col min="6" max="6" width="11.421875" style="1" customWidth="1"/>
    <col min="7" max="8" width="11.28125" style="1" bestFit="1" customWidth="1"/>
    <col min="9" max="11" width="8.00390625" style="1" customWidth="1"/>
    <col min="12" max="12" width="9.140625" style="1" customWidth="1"/>
    <col min="13" max="14" width="10.140625" style="1" bestFit="1" customWidth="1"/>
    <col min="15" max="16384" width="9.140625" style="1" customWidth="1"/>
  </cols>
  <sheetData>
    <row r="1" spans="4:11" ht="16.5">
      <c r="D1" s="5"/>
      <c r="E1" s="5"/>
      <c r="F1" s="5"/>
      <c r="G1" s="5"/>
      <c r="I1" s="285" t="s">
        <v>192</v>
      </c>
      <c r="J1" s="285"/>
      <c r="K1" s="285"/>
    </row>
    <row r="2" spans="1:11" ht="35.25" customHeight="1">
      <c r="A2" s="324" t="s">
        <v>285</v>
      </c>
      <c r="B2" s="324"/>
      <c r="C2" s="324"/>
      <c r="D2" s="324"/>
      <c r="E2" s="324"/>
      <c r="F2" s="324"/>
      <c r="G2" s="324"/>
      <c r="H2" s="324"/>
      <c r="I2" s="324"/>
      <c r="J2" s="324"/>
      <c r="K2" s="324"/>
    </row>
    <row r="3" spans="1:11" ht="27" customHeight="1">
      <c r="A3" s="314" t="str">
        <f>'Biểu 62'!A3:E3</f>
        <v>(Kèm theo Công văn số: 42/STC-KHNS ngày 06/01/2020 của Sở Tài chính Hải Dương)</v>
      </c>
      <c r="B3" s="314"/>
      <c r="C3" s="314"/>
      <c r="D3" s="314"/>
      <c r="E3" s="314"/>
      <c r="F3" s="314"/>
      <c r="G3" s="314"/>
      <c r="H3" s="314"/>
      <c r="I3" s="314"/>
      <c r="J3" s="314"/>
      <c r="K3" s="314"/>
    </row>
    <row r="4" spans="1:9" ht="16.5">
      <c r="A4" s="2"/>
      <c r="B4" s="2"/>
      <c r="C4" s="2"/>
      <c r="D4" s="2"/>
      <c r="E4" s="2"/>
      <c r="F4" s="2"/>
      <c r="G4" s="2"/>
      <c r="H4" s="2"/>
      <c r="I4" s="2"/>
    </row>
    <row r="5" spans="5:9" ht="19.5" customHeight="1">
      <c r="E5" s="22"/>
      <c r="G5" s="22"/>
      <c r="H5" s="325" t="s">
        <v>40</v>
      </c>
      <c r="I5" s="325"/>
    </row>
    <row r="6" spans="1:11" s="31" customFormat="1" ht="21.75" customHeight="1">
      <c r="A6" s="319" t="s">
        <v>0</v>
      </c>
      <c r="B6" s="319" t="s">
        <v>157</v>
      </c>
      <c r="C6" s="319" t="s">
        <v>89</v>
      </c>
      <c r="D6" s="321" t="s">
        <v>61</v>
      </c>
      <c r="E6" s="322"/>
      <c r="F6" s="319" t="s">
        <v>90</v>
      </c>
      <c r="G6" s="321" t="s">
        <v>61</v>
      </c>
      <c r="H6" s="322"/>
      <c r="I6" s="321" t="s">
        <v>38</v>
      </c>
      <c r="J6" s="322"/>
      <c r="K6" s="323"/>
    </row>
    <row r="7" spans="1:11" s="31" customFormat="1" ht="44.25" customHeight="1">
      <c r="A7" s="320"/>
      <c r="B7" s="320"/>
      <c r="C7" s="320"/>
      <c r="D7" s="74" t="s">
        <v>62</v>
      </c>
      <c r="E7" s="74" t="s">
        <v>87</v>
      </c>
      <c r="F7" s="320"/>
      <c r="G7" s="74" t="s">
        <v>62</v>
      </c>
      <c r="H7" s="74" t="s">
        <v>87</v>
      </c>
      <c r="I7" s="74" t="s">
        <v>41</v>
      </c>
      <c r="J7" s="74" t="s">
        <v>62</v>
      </c>
      <c r="K7" s="74" t="s">
        <v>87</v>
      </c>
    </row>
    <row r="8" spans="1:11" s="54" customFormat="1" ht="12.75">
      <c r="A8" s="53" t="s">
        <v>1</v>
      </c>
      <c r="B8" s="53" t="s">
        <v>2</v>
      </c>
      <c r="C8" s="53" t="s">
        <v>86</v>
      </c>
      <c r="D8" s="53">
        <v>2</v>
      </c>
      <c r="E8" s="53">
        <v>3</v>
      </c>
      <c r="F8" s="53" t="s">
        <v>92</v>
      </c>
      <c r="G8" s="53">
        <v>5</v>
      </c>
      <c r="H8" s="53">
        <v>6</v>
      </c>
      <c r="I8" s="53" t="s">
        <v>93</v>
      </c>
      <c r="J8" s="53" t="s">
        <v>94</v>
      </c>
      <c r="K8" s="53" t="s">
        <v>95</v>
      </c>
    </row>
    <row r="9" spans="1:14" s="75" customFormat="1" ht="21" customHeight="1">
      <c r="A9" s="81"/>
      <c r="B9" s="82" t="s">
        <v>21</v>
      </c>
      <c r="C9" s="83">
        <f aca="true" t="shared" si="0" ref="C9:H9">C10+C30+C33+C34+C35</f>
        <v>10765327</v>
      </c>
      <c r="D9" s="83">
        <f t="shared" si="0"/>
        <v>4717661</v>
      </c>
      <c r="E9" s="83">
        <f t="shared" si="0"/>
        <v>6047666</v>
      </c>
      <c r="F9" s="83">
        <f t="shared" si="0"/>
        <v>24318045</v>
      </c>
      <c r="G9" s="83">
        <f t="shared" si="0"/>
        <v>11962871</v>
      </c>
      <c r="H9" s="83">
        <f t="shared" si="0"/>
        <v>12355174</v>
      </c>
      <c r="I9" s="84">
        <f>F9/C9</f>
        <v>2.2589230220317504</v>
      </c>
      <c r="J9" s="84">
        <f>G9/D9</f>
        <v>2.5357631673831587</v>
      </c>
      <c r="K9" s="85">
        <f>H9/E9</f>
        <v>2.0429656664240388</v>
      </c>
      <c r="M9" s="192"/>
      <c r="N9" s="192"/>
    </row>
    <row r="10" spans="1:14" s="76" customFormat="1" ht="17.25" customHeight="1">
      <c r="A10" s="86" t="s">
        <v>1</v>
      </c>
      <c r="B10" s="87" t="s">
        <v>63</v>
      </c>
      <c r="C10" s="88">
        <v>10140584</v>
      </c>
      <c r="D10" s="88">
        <v>4092918</v>
      </c>
      <c r="E10" s="88">
        <v>6047666</v>
      </c>
      <c r="F10" s="88">
        <v>12364300</v>
      </c>
      <c r="G10" s="88">
        <v>3728250</v>
      </c>
      <c r="H10" s="88">
        <v>8636050</v>
      </c>
      <c r="I10" s="89">
        <f aca="true" t="shared" si="1" ref="I10:I32">F10/C10</f>
        <v>1.2192887510226236</v>
      </c>
      <c r="J10" s="89">
        <f aca="true" t="shared" si="2" ref="J10:J32">G10/D10</f>
        <v>0.9109026860543016</v>
      </c>
      <c r="K10" s="90">
        <f aca="true" t="shared" si="3" ref="K10:K24">H10/E10</f>
        <v>1.4279971810612557</v>
      </c>
      <c r="M10" s="192"/>
      <c r="N10" s="192"/>
    </row>
    <row r="11" spans="1:14" s="76" customFormat="1" ht="18" customHeight="1">
      <c r="A11" s="86" t="s">
        <v>7</v>
      </c>
      <c r="B11" s="87" t="s">
        <v>169</v>
      </c>
      <c r="C11" s="88">
        <v>1479630</v>
      </c>
      <c r="D11" s="88">
        <v>660266</v>
      </c>
      <c r="E11" s="88">
        <v>819364</v>
      </c>
      <c r="F11" s="88">
        <v>3574932</v>
      </c>
      <c r="G11" s="88">
        <v>703729</v>
      </c>
      <c r="H11" s="88">
        <v>2871203</v>
      </c>
      <c r="I11" s="89">
        <f t="shared" si="1"/>
        <v>2.416098619249407</v>
      </c>
      <c r="J11" s="89">
        <f t="shared" si="2"/>
        <v>1.0658265002286957</v>
      </c>
      <c r="K11" s="90">
        <f t="shared" si="3"/>
        <v>3.5041849532076097</v>
      </c>
      <c r="M11" s="192"/>
      <c r="N11" s="192"/>
    </row>
    <row r="12" spans="1:14" s="77" customFormat="1" ht="15.75">
      <c r="A12" s="91">
        <v>1</v>
      </c>
      <c r="B12" s="92" t="s">
        <v>160</v>
      </c>
      <c r="C12" s="93">
        <v>1479630</v>
      </c>
      <c r="D12" s="93">
        <v>660266</v>
      </c>
      <c r="E12" s="93">
        <v>819364</v>
      </c>
      <c r="F12" s="93">
        <v>3574932</v>
      </c>
      <c r="G12" s="93">
        <v>703729</v>
      </c>
      <c r="H12" s="93">
        <v>2871203</v>
      </c>
      <c r="I12" s="110">
        <f t="shared" si="1"/>
        <v>2.416098619249407</v>
      </c>
      <c r="J12" s="110">
        <f>G12/D12</f>
        <v>1.0658265002286957</v>
      </c>
      <c r="K12" s="111">
        <f t="shared" si="3"/>
        <v>3.5041849532076097</v>
      </c>
      <c r="M12" s="192"/>
      <c r="N12" s="192"/>
    </row>
    <row r="13" spans="1:14" s="77" customFormat="1" ht="15.75">
      <c r="A13" s="91"/>
      <c r="B13" s="92" t="s">
        <v>161</v>
      </c>
      <c r="C13" s="93"/>
      <c r="D13" s="93"/>
      <c r="E13" s="88"/>
      <c r="F13" s="93"/>
      <c r="G13" s="93"/>
      <c r="H13" s="88"/>
      <c r="I13" s="89"/>
      <c r="J13" s="89"/>
      <c r="K13" s="90"/>
      <c r="M13" s="192"/>
      <c r="N13" s="192"/>
    </row>
    <row r="14" spans="1:14" s="77" customFormat="1" ht="15.75">
      <c r="A14" s="91" t="s">
        <v>110</v>
      </c>
      <c r="B14" s="94" t="s">
        <v>65</v>
      </c>
      <c r="C14" s="93"/>
      <c r="D14" s="93"/>
      <c r="E14" s="88"/>
      <c r="F14" s="93"/>
      <c r="G14" s="93"/>
      <c r="H14" s="88"/>
      <c r="I14" s="89"/>
      <c r="J14" s="89"/>
      <c r="K14" s="90"/>
      <c r="M14" s="192"/>
      <c r="N14" s="192"/>
    </row>
    <row r="15" spans="1:14" s="77" customFormat="1" ht="15.75">
      <c r="A15" s="91" t="s">
        <v>110</v>
      </c>
      <c r="B15" s="95" t="s">
        <v>162</v>
      </c>
      <c r="C15" s="93"/>
      <c r="D15" s="93"/>
      <c r="E15" s="88"/>
      <c r="F15" s="93"/>
      <c r="G15" s="93"/>
      <c r="H15" s="88"/>
      <c r="I15" s="89"/>
      <c r="J15" s="89"/>
      <c r="K15" s="90"/>
      <c r="M15" s="192"/>
      <c r="N15" s="192"/>
    </row>
    <row r="16" spans="1:14" s="77" customFormat="1" ht="15.75">
      <c r="A16" s="91"/>
      <c r="B16" s="96" t="s">
        <v>163</v>
      </c>
      <c r="C16" s="93"/>
      <c r="D16" s="93"/>
      <c r="E16" s="88"/>
      <c r="F16" s="93"/>
      <c r="G16" s="93"/>
      <c r="H16" s="88"/>
      <c r="I16" s="89"/>
      <c r="J16" s="89"/>
      <c r="K16" s="90"/>
      <c r="M16" s="192"/>
      <c r="N16" s="192"/>
    </row>
    <row r="17" spans="1:14" s="79" customFormat="1" ht="14.25" customHeight="1">
      <c r="A17" s="108" t="s">
        <v>110</v>
      </c>
      <c r="B17" s="109" t="s">
        <v>96</v>
      </c>
      <c r="C17" s="100">
        <v>649630</v>
      </c>
      <c r="D17" s="100">
        <v>389496</v>
      </c>
      <c r="E17" s="100">
        <v>260134</v>
      </c>
      <c r="F17" s="100">
        <v>1559446</v>
      </c>
      <c r="G17" s="100">
        <v>563484</v>
      </c>
      <c r="H17" s="100">
        <v>995962</v>
      </c>
      <c r="I17" s="112">
        <f t="shared" si="1"/>
        <v>2.400514138817481</v>
      </c>
      <c r="J17" s="112">
        <f t="shared" si="2"/>
        <v>1.4467003512231191</v>
      </c>
      <c r="K17" s="113">
        <f t="shared" si="3"/>
        <v>3.8286498496928507</v>
      </c>
      <c r="M17" s="192"/>
      <c r="N17" s="192"/>
    </row>
    <row r="18" spans="1:14" s="79" customFormat="1" ht="31.5">
      <c r="A18" s="108" t="s">
        <v>110</v>
      </c>
      <c r="B18" s="95" t="s">
        <v>166</v>
      </c>
      <c r="C18" s="100">
        <v>800000</v>
      </c>
      <c r="D18" s="100">
        <v>240770</v>
      </c>
      <c r="E18" s="100">
        <v>559230</v>
      </c>
      <c r="F18" s="100">
        <v>1979197</v>
      </c>
      <c r="G18" s="100">
        <v>103956</v>
      </c>
      <c r="H18" s="100">
        <v>1875241</v>
      </c>
      <c r="I18" s="112">
        <f t="shared" si="1"/>
        <v>2.47399625</v>
      </c>
      <c r="J18" s="112">
        <f t="shared" si="2"/>
        <v>0.4317647547451925</v>
      </c>
      <c r="K18" s="113">
        <f t="shared" si="3"/>
        <v>3.3532553689895033</v>
      </c>
      <c r="M18" s="192"/>
      <c r="N18" s="192"/>
    </row>
    <row r="19" spans="1:14" s="79" customFormat="1" ht="31.5">
      <c r="A19" s="108" t="s">
        <v>110</v>
      </c>
      <c r="B19" s="95" t="s">
        <v>167</v>
      </c>
      <c r="C19" s="100">
        <v>30000</v>
      </c>
      <c r="D19" s="100">
        <v>30000</v>
      </c>
      <c r="E19" s="100">
        <v>0</v>
      </c>
      <c r="F19" s="100">
        <v>36289</v>
      </c>
      <c r="G19" s="100">
        <v>36289</v>
      </c>
      <c r="H19" s="100">
        <v>0</v>
      </c>
      <c r="I19" s="112">
        <f t="shared" si="1"/>
        <v>1.2096333333333333</v>
      </c>
      <c r="J19" s="112">
        <f t="shared" si="2"/>
        <v>1.2096333333333333</v>
      </c>
      <c r="K19" s="113"/>
      <c r="M19" s="192"/>
      <c r="N19" s="192"/>
    </row>
    <row r="20" spans="1:14" s="77" customFormat="1" ht="94.5">
      <c r="A20" s="91">
        <v>2</v>
      </c>
      <c r="B20" s="96" t="s">
        <v>164</v>
      </c>
      <c r="C20" s="93"/>
      <c r="D20" s="93"/>
      <c r="E20" s="93"/>
      <c r="F20" s="93"/>
      <c r="G20" s="93"/>
      <c r="H20" s="93"/>
      <c r="I20" s="110"/>
      <c r="J20" s="110"/>
      <c r="K20" s="111"/>
      <c r="M20" s="192"/>
      <c r="N20" s="192"/>
    </row>
    <row r="21" spans="1:14" s="77" customFormat="1" ht="15.75">
      <c r="A21" s="91">
        <v>3</v>
      </c>
      <c r="B21" s="96" t="s">
        <v>165</v>
      </c>
      <c r="C21" s="93"/>
      <c r="D21" s="93"/>
      <c r="E21" s="93"/>
      <c r="F21" s="93"/>
      <c r="G21" s="93"/>
      <c r="H21" s="93"/>
      <c r="I21" s="110"/>
      <c r="J21" s="110"/>
      <c r="K21" s="111"/>
      <c r="M21" s="192"/>
      <c r="N21" s="192"/>
    </row>
    <row r="22" spans="1:14" s="77" customFormat="1" ht="15.75">
      <c r="A22" s="86" t="s">
        <v>11</v>
      </c>
      <c r="B22" s="87" t="s">
        <v>22</v>
      </c>
      <c r="C22" s="88">
        <v>8439034</v>
      </c>
      <c r="D22" s="88">
        <v>3329313</v>
      </c>
      <c r="E22" s="88">
        <v>5109721</v>
      </c>
      <c r="F22" s="88">
        <v>8784521</v>
      </c>
      <c r="G22" s="88">
        <v>3019674</v>
      </c>
      <c r="H22" s="88">
        <v>5764847</v>
      </c>
      <c r="I22" s="89">
        <f t="shared" si="1"/>
        <v>1.0409391643640729</v>
      </c>
      <c r="J22" s="89">
        <f t="shared" si="2"/>
        <v>0.9069961280300171</v>
      </c>
      <c r="K22" s="90">
        <f t="shared" si="3"/>
        <v>1.1282116968812974</v>
      </c>
      <c r="M22" s="192"/>
      <c r="N22" s="192"/>
    </row>
    <row r="23" spans="1:14" s="77" customFormat="1" ht="15.75">
      <c r="A23" s="91"/>
      <c r="B23" s="92" t="s">
        <v>66</v>
      </c>
      <c r="C23" s="93"/>
      <c r="D23" s="93"/>
      <c r="E23" s="93"/>
      <c r="F23" s="93"/>
      <c r="G23" s="93"/>
      <c r="H23" s="93"/>
      <c r="I23" s="89"/>
      <c r="J23" s="89"/>
      <c r="K23" s="90"/>
      <c r="M23" s="192"/>
      <c r="N23" s="192"/>
    </row>
    <row r="24" spans="1:14" s="79" customFormat="1" ht="15.75">
      <c r="A24" s="108">
        <v>1</v>
      </c>
      <c r="B24" s="94" t="s">
        <v>65</v>
      </c>
      <c r="C24" s="100">
        <v>3508014</v>
      </c>
      <c r="D24" s="100">
        <v>661517</v>
      </c>
      <c r="E24" s="100">
        <v>2846497</v>
      </c>
      <c r="F24" s="100">
        <v>3660006</v>
      </c>
      <c r="G24" s="100">
        <v>646447</v>
      </c>
      <c r="H24" s="100">
        <v>3013559</v>
      </c>
      <c r="I24" s="112">
        <f t="shared" si="1"/>
        <v>1.0433270790823526</v>
      </c>
      <c r="J24" s="112">
        <f t="shared" si="2"/>
        <v>0.977219028384758</v>
      </c>
      <c r="K24" s="113">
        <f t="shared" si="3"/>
        <v>1.058690383302705</v>
      </c>
      <c r="M24" s="192"/>
      <c r="N24" s="192"/>
    </row>
    <row r="25" spans="1:14" s="117" customFormat="1" ht="15.75">
      <c r="A25" s="114">
        <v>2</v>
      </c>
      <c r="B25" s="115" t="s">
        <v>168</v>
      </c>
      <c r="C25" s="116">
        <v>39940</v>
      </c>
      <c r="D25" s="116">
        <v>39940</v>
      </c>
      <c r="E25" s="100">
        <v>0</v>
      </c>
      <c r="F25" s="116">
        <v>35624</v>
      </c>
      <c r="G25" s="116">
        <v>35624</v>
      </c>
      <c r="H25" s="100">
        <v>0</v>
      </c>
      <c r="I25" s="112">
        <f t="shared" si="1"/>
        <v>0.8919379068602904</v>
      </c>
      <c r="J25" s="112">
        <f t="shared" si="2"/>
        <v>0.8919379068602904</v>
      </c>
      <c r="K25" s="113"/>
      <c r="M25" s="192"/>
      <c r="N25" s="192"/>
    </row>
    <row r="26" spans="1:14" s="77" customFormat="1" ht="31.5">
      <c r="A26" s="86" t="s">
        <v>14</v>
      </c>
      <c r="B26" s="101" t="s">
        <v>170</v>
      </c>
      <c r="C26" s="88">
        <v>2700</v>
      </c>
      <c r="D26" s="88">
        <v>2700</v>
      </c>
      <c r="E26" s="88">
        <v>0</v>
      </c>
      <c r="F26" s="88">
        <v>3617</v>
      </c>
      <c r="G26" s="88">
        <v>3617</v>
      </c>
      <c r="H26" s="88">
        <v>0</v>
      </c>
      <c r="I26" s="89"/>
      <c r="J26" s="89"/>
      <c r="K26" s="90"/>
      <c r="M26" s="192"/>
      <c r="N26" s="192"/>
    </row>
    <row r="27" spans="1:14" s="78" customFormat="1" ht="15.75">
      <c r="A27" s="86" t="s">
        <v>15</v>
      </c>
      <c r="B27" s="101" t="s">
        <v>115</v>
      </c>
      <c r="C27" s="88">
        <v>1230</v>
      </c>
      <c r="D27" s="88">
        <v>1230</v>
      </c>
      <c r="E27" s="88">
        <v>0</v>
      </c>
      <c r="F27" s="88">
        <v>1230</v>
      </c>
      <c r="G27" s="88">
        <v>1230</v>
      </c>
      <c r="H27" s="88">
        <v>0</v>
      </c>
      <c r="I27" s="89">
        <f t="shared" si="1"/>
        <v>1</v>
      </c>
      <c r="J27" s="89">
        <f t="shared" si="2"/>
        <v>1</v>
      </c>
      <c r="K27" s="90"/>
      <c r="M27" s="192"/>
      <c r="N27" s="192"/>
    </row>
    <row r="28" spans="1:14" s="78" customFormat="1" ht="15.75">
      <c r="A28" s="86" t="s">
        <v>17</v>
      </c>
      <c r="B28" s="101" t="s">
        <v>24</v>
      </c>
      <c r="C28" s="88">
        <v>204800</v>
      </c>
      <c r="D28" s="88">
        <v>86219</v>
      </c>
      <c r="E28" s="88">
        <v>118581</v>
      </c>
      <c r="F28" s="88">
        <v>0</v>
      </c>
      <c r="G28" s="88">
        <v>0</v>
      </c>
      <c r="H28" s="88">
        <v>0</v>
      </c>
      <c r="I28" s="89"/>
      <c r="J28" s="89"/>
      <c r="K28" s="90"/>
      <c r="M28" s="192"/>
      <c r="N28" s="192"/>
    </row>
    <row r="29" spans="1:14" s="78" customFormat="1" ht="31.5">
      <c r="A29" s="86" t="s">
        <v>19</v>
      </c>
      <c r="B29" s="101" t="s">
        <v>25</v>
      </c>
      <c r="C29" s="88">
        <v>13190</v>
      </c>
      <c r="D29" s="88">
        <v>13190</v>
      </c>
      <c r="E29" s="88">
        <v>0</v>
      </c>
      <c r="F29" s="88">
        <v>0</v>
      </c>
      <c r="G29" s="88">
        <v>0</v>
      </c>
      <c r="H29" s="88">
        <v>0</v>
      </c>
      <c r="I29" s="89"/>
      <c r="J29" s="89"/>
      <c r="K29" s="90"/>
      <c r="M29" s="192"/>
      <c r="N29" s="192"/>
    </row>
    <row r="30" spans="1:14" s="77" customFormat="1" ht="15.75">
      <c r="A30" s="86" t="s">
        <v>2</v>
      </c>
      <c r="B30" s="102" t="s">
        <v>171</v>
      </c>
      <c r="C30" s="88">
        <v>624743</v>
      </c>
      <c r="D30" s="88">
        <v>624743</v>
      </c>
      <c r="E30" s="88">
        <v>0</v>
      </c>
      <c r="F30" s="88">
        <v>717078</v>
      </c>
      <c r="G30" s="88">
        <v>528504</v>
      </c>
      <c r="H30" s="88">
        <v>188574</v>
      </c>
      <c r="I30" s="89">
        <f t="shared" si="1"/>
        <v>1.1477967740334825</v>
      </c>
      <c r="J30" s="89">
        <f t="shared" si="2"/>
        <v>0.8459542563902277</v>
      </c>
      <c r="K30" s="90"/>
      <c r="M30" s="192"/>
      <c r="N30" s="192"/>
    </row>
    <row r="31" spans="1:14" s="79" customFormat="1" ht="15.75">
      <c r="A31" s="97">
        <v>1</v>
      </c>
      <c r="B31" s="98" t="s">
        <v>172</v>
      </c>
      <c r="C31" s="99">
        <v>150200</v>
      </c>
      <c r="D31" s="99">
        <v>150200</v>
      </c>
      <c r="E31" s="93">
        <v>0</v>
      </c>
      <c r="F31" s="99">
        <v>156928</v>
      </c>
      <c r="G31" s="99">
        <v>4890</v>
      </c>
      <c r="H31" s="93">
        <v>152038</v>
      </c>
      <c r="I31" s="110">
        <f t="shared" si="1"/>
        <v>1.0447936085219707</v>
      </c>
      <c r="J31" s="110">
        <f t="shared" si="2"/>
        <v>0.03255659121171771</v>
      </c>
      <c r="K31" s="111"/>
      <c r="M31" s="192"/>
      <c r="N31" s="192"/>
    </row>
    <row r="32" spans="1:14" s="79" customFormat="1" ht="31.5">
      <c r="A32" s="97">
        <v>2</v>
      </c>
      <c r="B32" s="98" t="s">
        <v>28</v>
      </c>
      <c r="C32" s="99">
        <v>474543</v>
      </c>
      <c r="D32" s="99">
        <v>474543</v>
      </c>
      <c r="E32" s="99">
        <v>0</v>
      </c>
      <c r="F32" s="99">
        <v>560150</v>
      </c>
      <c r="G32" s="99">
        <v>523614</v>
      </c>
      <c r="H32" s="93">
        <v>36536</v>
      </c>
      <c r="I32" s="110">
        <f t="shared" si="1"/>
        <v>1.1803988258176814</v>
      </c>
      <c r="J32" s="110">
        <f t="shared" si="2"/>
        <v>1.1034068567021325</v>
      </c>
      <c r="K32" s="111"/>
      <c r="M32" s="192"/>
      <c r="N32" s="192"/>
    </row>
    <row r="33" spans="1:14" s="77" customFormat="1" ht="31.5">
      <c r="A33" s="86" t="s">
        <v>30</v>
      </c>
      <c r="B33" s="87" t="s">
        <v>158</v>
      </c>
      <c r="C33" s="88">
        <v>0</v>
      </c>
      <c r="D33" s="88">
        <v>0</v>
      </c>
      <c r="E33" s="88">
        <v>0</v>
      </c>
      <c r="F33" s="88">
        <v>4071436</v>
      </c>
      <c r="G33" s="88">
        <v>2607613</v>
      </c>
      <c r="H33" s="88">
        <v>1463823</v>
      </c>
      <c r="I33" s="89"/>
      <c r="J33" s="89"/>
      <c r="K33" s="90"/>
      <c r="M33" s="192"/>
      <c r="N33" s="192"/>
    </row>
    <row r="34" spans="1:14" s="79" customFormat="1" ht="31.5">
      <c r="A34" s="86" t="s">
        <v>31</v>
      </c>
      <c r="B34" s="87" t="s">
        <v>159</v>
      </c>
      <c r="C34" s="88">
        <v>0</v>
      </c>
      <c r="D34" s="88">
        <v>0</v>
      </c>
      <c r="E34" s="88">
        <v>0</v>
      </c>
      <c r="F34" s="88">
        <v>7157270</v>
      </c>
      <c r="G34" s="88">
        <v>5091326</v>
      </c>
      <c r="H34" s="88">
        <v>2065944</v>
      </c>
      <c r="I34" s="89"/>
      <c r="J34" s="89"/>
      <c r="K34" s="90"/>
      <c r="M34" s="192"/>
      <c r="N34" s="192"/>
    </row>
    <row r="35" spans="1:14" s="79" customFormat="1" ht="15.75">
      <c r="A35" s="103" t="s">
        <v>34</v>
      </c>
      <c r="B35" s="104" t="s">
        <v>369</v>
      </c>
      <c r="C35" s="105">
        <v>0</v>
      </c>
      <c r="D35" s="105">
        <v>0</v>
      </c>
      <c r="E35" s="105">
        <v>0</v>
      </c>
      <c r="F35" s="105">
        <v>7961</v>
      </c>
      <c r="G35" s="105">
        <v>7178</v>
      </c>
      <c r="H35" s="105">
        <v>783</v>
      </c>
      <c r="I35" s="106"/>
      <c r="J35" s="106"/>
      <c r="K35" s="107"/>
      <c r="M35" s="192"/>
      <c r="N35" s="192"/>
    </row>
    <row r="36" ht="16.5">
      <c r="M36" s="192"/>
    </row>
  </sheetData>
  <sheetProtection/>
  <mergeCells count="11">
    <mergeCell ref="H5:I5"/>
    <mergeCell ref="A6:A7"/>
    <mergeCell ref="B6:B7"/>
    <mergeCell ref="C6:C7"/>
    <mergeCell ref="I1:K1"/>
    <mergeCell ref="I6:K6"/>
    <mergeCell ref="A3:K3"/>
    <mergeCell ref="A2:K2"/>
    <mergeCell ref="D6:E6"/>
    <mergeCell ref="F6:F7"/>
    <mergeCell ref="G6:H6"/>
  </mergeCells>
  <printOptions/>
  <pageMargins left="0.48" right="0.46" top="0.5" bottom="0.47"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D10" sqref="D10"/>
    </sheetView>
  </sheetViews>
  <sheetFormatPr defaultColWidth="9.140625" defaultRowHeight="12.75"/>
  <cols>
    <col min="1" max="1" width="5.00390625" style="1" customWidth="1"/>
    <col min="2" max="2" width="54.421875" style="1" customWidth="1"/>
    <col min="3" max="4" width="12.28125" style="1" customWidth="1"/>
    <col min="5" max="5" width="9.8515625" style="1" bestFit="1" customWidth="1"/>
    <col min="6" max="16384" width="9.140625" style="1" customWidth="1"/>
  </cols>
  <sheetData>
    <row r="1" spans="2:5" ht="16.5">
      <c r="B1" s="5"/>
      <c r="C1" s="285" t="s">
        <v>193</v>
      </c>
      <c r="D1" s="285"/>
      <c r="E1" s="285"/>
    </row>
    <row r="2" spans="1:5" ht="17.25" customHeight="1">
      <c r="A2" s="331" t="s">
        <v>286</v>
      </c>
      <c r="B2" s="331"/>
      <c r="C2" s="331"/>
      <c r="D2" s="331"/>
      <c r="E2" s="331"/>
    </row>
    <row r="3" spans="1:6" ht="16.5">
      <c r="A3" s="314" t="str">
        <f>'Biểu 62'!A3:E3</f>
        <v>(Kèm theo Công văn số: 42/STC-KHNS ngày 06/01/2020 của Sở Tài chính Hải Dương)</v>
      </c>
      <c r="B3" s="314"/>
      <c r="C3" s="314"/>
      <c r="D3" s="314"/>
      <c r="E3" s="314"/>
      <c r="F3" s="4"/>
    </row>
    <row r="4" spans="1:4" ht="17.25" customHeight="1">
      <c r="A4" s="2"/>
      <c r="B4" s="2"/>
      <c r="C4" s="2"/>
      <c r="D4" s="2"/>
    </row>
    <row r="5" spans="3:5" ht="16.5">
      <c r="C5" s="21"/>
      <c r="D5" s="326" t="s">
        <v>40</v>
      </c>
      <c r="E5" s="326"/>
    </row>
    <row r="6" spans="1:5" s="118" customFormat="1" ht="25.5" customHeight="1">
      <c r="A6" s="329" t="s">
        <v>0</v>
      </c>
      <c r="B6" s="329" t="s">
        <v>4</v>
      </c>
      <c r="C6" s="332" t="s">
        <v>89</v>
      </c>
      <c r="D6" s="332" t="s">
        <v>90</v>
      </c>
      <c r="E6" s="327" t="s">
        <v>38</v>
      </c>
    </row>
    <row r="7" spans="1:5" s="118" customFormat="1" ht="24" customHeight="1">
      <c r="A7" s="330"/>
      <c r="B7" s="330"/>
      <c r="C7" s="332"/>
      <c r="D7" s="332"/>
      <c r="E7" s="328"/>
    </row>
    <row r="8" spans="1:5" s="129" customFormat="1" ht="15">
      <c r="A8" s="120" t="s">
        <v>1</v>
      </c>
      <c r="B8" s="120" t="s">
        <v>2</v>
      </c>
      <c r="C8" s="121">
        <v>1</v>
      </c>
      <c r="D8" s="121">
        <v>2</v>
      </c>
      <c r="E8" s="121" t="s">
        <v>91</v>
      </c>
    </row>
    <row r="9" spans="1:7" s="55" customFormat="1" ht="15.75">
      <c r="A9" s="81"/>
      <c r="B9" s="81" t="s">
        <v>21</v>
      </c>
      <c r="C9" s="83">
        <v>8916186.42</v>
      </c>
      <c r="D9" s="83">
        <v>11962871</v>
      </c>
      <c r="E9" s="36">
        <f>D9/C9</f>
        <v>1.3417026558760534</v>
      </c>
      <c r="G9" s="194"/>
    </row>
    <row r="10" spans="1:5" s="55" customFormat="1" ht="15.75">
      <c r="A10" s="122" t="s">
        <v>1</v>
      </c>
      <c r="B10" s="87" t="s">
        <v>175</v>
      </c>
      <c r="C10" s="88">
        <v>4198525.42</v>
      </c>
      <c r="D10" s="88">
        <v>5091326</v>
      </c>
      <c r="E10" s="40">
        <f>D10/C10</f>
        <v>1.2126462247309675</v>
      </c>
    </row>
    <row r="11" spans="1:5" s="55" customFormat="1" ht="15.75">
      <c r="A11" s="122" t="s">
        <v>2</v>
      </c>
      <c r="B11" s="87" t="s">
        <v>176</v>
      </c>
      <c r="C11" s="88">
        <v>4092918</v>
      </c>
      <c r="D11" s="88">
        <v>3735428</v>
      </c>
      <c r="E11" s="40">
        <f>D11/C11</f>
        <v>0.9126564470629511</v>
      </c>
    </row>
    <row r="12" spans="1:5" s="55" customFormat="1" ht="15.75">
      <c r="A12" s="122"/>
      <c r="B12" s="87" t="s">
        <v>66</v>
      </c>
      <c r="C12" s="88"/>
      <c r="D12" s="88"/>
      <c r="E12" s="40"/>
    </row>
    <row r="13" spans="1:5" s="55" customFormat="1" ht="15.75">
      <c r="A13" s="122" t="s">
        <v>7</v>
      </c>
      <c r="B13" s="87" t="s">
        <v>169</v>
      </c>
      <c r="C13" s="88">
        <v>660266</v>
      </c>
      <c r="D13" s="88">
        <v>703729</v>
      </c>
      <c r="E13" s="40">
        <f>D13/C13</f>
        <v>1.0658265002286957</v>
      </c>
    </row>
    <row r="14" spans="1:5" s="55" customFormat="1" ht="15.75">
      <c r="A14" s="123">
        <v>1</v>
      </c>
      <c r="B14" s="124" t="s">
        <v>160</v>
      </c>
      <c r="C14" s="88"/>
      <c r="D14" s="88"/>
      <c r="E14" s="40"/>
    </row>
    <row r="15" spans="1:5" s="55" customFormat="1" ht="15.75" hidden="1">
      <c r="A15" s="123"/>
      <c r="B15" s="125" t="s">
        <v>66</v>
      </c>
      <c r="C15" s="88"/>
      <c r="D15" s="88"/>
      <c r="E15" s="40"/>
    </row>
    <row r="16" spans="1:5" s="55" customFormat="1" ht="14.25" customHeight="1">
      <c r="A16" s="123" t="s">
        <v>177</v>
      </c>
      <c r="B16" s="124" t="s">
        <v>65</v>
      </c>
      <c r="C16" s="93"/>
      <c r="D16" s="93"/>
      <c r="E16" s="40"/>
    </row>
    <row r="17" spans="1:5" s="55" customFormat="1" ht="14.25" customHeight="1">
      <c r="A17" s="123" t="s">
        <v>178</v>
      </c>
      <c r="B17" s="124" t="s">
        <v>162</v>
      </c>
      <c r="C17" s="93"/>
      <c r="D17" s="93"/>
      <c r="E17" s="40"/>
    </row>
    <row r="18" spans="1:5" s="55" customFormat="1" ht="14.25" customHeight="1">
      <c r="A18" s="123" t="s">
        <v>179</v>
      </c>
      <c r="B18" s="124" t="s">
        <v>67</v>
      </c>
      <c r="C18" s="93"/>
      <c r="D18" s="93"/>
      <c r="E18" s="40"/>
    </row>
    <row r="19" spans="1:5" s="55" customFormat="1" ht="14.25" customHeight="1">
      <c r="A19" s="123" t="s">
        <v>180</v>
      </c>
      <c r="B19" s="124" t="s">
        <v>68</v>
      </c>
      <c r="C19" s="93"/>
      <c r="D19" s="93"/>
      <c r="E19" s="40"/>
    </row>
    <row r="20" spans="1:5" s="55" customFormat="1" ht="14.25" customHeight="1">
      <c r="A20" s="123" t="s">
        <v>181</v>
      </c>
      <c r="B20" s="124" t="s">
        <v>69</v>
      </c>
      <c r="C20" s="93"/>
      <c r="D20" s="93"/>
      <c r="E20" s="40"/>
    </row>
    <row r="21" spans="1:5" s="55" customFormat="1" ht="14.25" customHeight="1">
      <c r="A21" s="123" t="s">
        <v>182</v>
      </c>
      <c r="B21" s="124" t="s">
        <v>183</v>
      </c>
      <c r="C21" s="93"/>
      <c r="D21" s="93"/>
      <c r="E21" s="40"/>
    </row>
    <row r="22" spans="1:5" s="55" customFormat="1" ht="14.25" customHeight="1">
      <c r="A22" s="123" t="s">
        <v>184</v>
      </c>
      <c r="B22" s="124" t="s">
        <v>185</v>
      </c>
      <c r="C22" s="93"/>
      <c r="D22" s="93"/>
      <c r="E22" s="40"/>
    </row>
    <row r="23" spans="1:5" s="55" customFormat="1" ht="14.25" customHeight="1">
      <c r="A23" s="123" t="s">
        <v>186</v>
      </c>
      <c r="B23" s="124" t="s">
        <v>70</v>
      </c>
      <c r="C23" s="93"/>
      <c r="D23" s="93"/>
      <c r="E23" s="40"/>
    </row>
    <row r="24" spans="1:5" s="55" customFormat="1" ht="14.25" customHeight="1">
      <c r="A24" s="123" t="s">
        <v>187</v>
      </c>
      <c r="B24" s="124" t="s">
        <v>71</v>
      </c>
      <c r="C24" s="93"/>
      <c r="D24" s="93"/>
      <c r="E24" s="40"/>
    </row>
    <row r="25" spans="1:5" s="55" customFormat="1" ht="15.75">
      <c r="A25" s="123" t="s">
        <v>188</v>
      </c>
      <c r="B25" s="124" t="s">
        <v>72</v>
      </c>
      <c r="C25" s="88"/>
      <c r="D25" s="88"/>
      <c r="E25" s="40"/>
    </row>
    <row r="26" spans="1:5" s="119" customFormat="1" ht="57.75" customHeight="1">
      <c r="A26" s="123">
        <v>2</v>
      </c>
      <c r="B26" s="124" t="s">
        <v>164</v>
      </c>
      <c r="C26" s="93"/>
      <c r="D26" s="93"/>
      <c r="E26" s="44"/>
    </row>
    <row r="27" spans="1:5" s="119" customFormat="1" ht="15.75">
      <c r="A27" s="123">
        <v>3</v>
      </c>
      <c r="B27" s="124" t="s">
        <v>165</v>
      </c>
      <c r="C27" s="93"/>
      <c r="D27" s="93"/>
      <c r="E27" s="44"/>
    </row>
    <row r="28" spans="1:5" s="55" customFormat="1" ht="15.75">
      <c r="A28" s="126" t="s">
        <v>11</v>
      </c>
      <c r="B28" s="127" t="s">
        <v>22</v>
      </c>
      <c r="C28" s="88">
        <v>3329313</v>
      </c>
      <c r="D28" s="88">
        <v>3019674</v>
      </c>
      <c r="E28" s="40">
        <f>D28/C28</f>
        <v>0.9069961280300171</v>
      </c>
    </row>
    <row r="29" spans="1:5" s="55" customFormat="1" ht="13.5" customHeight="1">
      <c r="A29" s="123"/>
      <c r="B29" s="125" t="s">
        <v>66</v>
      </c>
      <c r="C29" s="88"/>
      <c r="D29" s="88"/>
      <c r="E29" s="40"/>
    </row>
    <row r="30" spans="1:5" s="55" customFormat="1" ht="15" customHeight="1">
      <c r="A30" s="123">
        <v>1</v>
      </c>
      <c r="B30" s="124" t="s">
        <v>65</v>
      </c>
      <c r="C30" s="93">
        <v>661517</v>
      </c>
      <c r="D30" s="93">
        <v>646447</v>
      </c>
      <c r="E30" s="44">
        <f>D30/C30</f>
        <v>0.977219028384758</v>
      </c>
    </row>
    <row r="31" spans="1:5" s="119" customFormat="1" ht="15" customHeight="1">
      <c r="A31" s="123">
        <v>2</v>
      </c>
      <c r="B31" s="124" t="s">
        <v>162</v>
      </c>
      <c r="C31" s="93">
        <v>39940</v>
      </c>
      <c r="D31" s="93">
        <v>35624</v>
      </c>
      <c r="E31" s="44">
        <f>D31/C31</f>
        <v>0.8919379068602904</v>
      </c>
    </row>
    <row r="32" spans="1:5" s="119" customFormat="1" ht="15" customHeight="1">
      <c r="A32" s="123">
        <v>3</v>
      </c>
      <c r="B32" s="124" t="s">
        <v>67</v>
      </c>
      <c r="C32" s="93">
        <v>985743</v>
      </c>
      <c r="D32" s="93">
        <v>935000</v>
      </c>
      <c r="E32" s="44">
        <f>D32/C32</f>
        <v>0.9485230937475589</v>
      </c>
    </row>
    <row r="33" spans="1:5" s="119" customFormat="1" ht="15" customHeight="1">
      <c r="A33" s="123">
        <v>4</v>
      </c>
      <c r="B33" s="124" t="s">
        <v>68</v>
      </c>
      <c r="C33" s="93">
        <v>67065</v>
      </c>
      <c r="D33" s="93">
        <v>71888</v>
      </c>
      <c r="E33" s="44">
        <f>D33/C33</f>
        <v>1.0719153060463729</v>
      </c>
    </row>
    <row r="34" spans="1:5" s="119" customFormat="1" ht="15" customHeight="1">
      <c r="A34" s="123">
        <v>5</v>
      </c>
      <c r="B34" s="124" t="s">
        <v>69</v>
      </c>
      <c r="C34" s="93">
        <v>25360</v>
      </c>
      <c r="D34" s="93">
        <v>25018</v>
      </c>
      <c r="E34" s="44">
        <f>D34/C34</f>
        <v>0.9865141955835962</v>
      </c>
    </row>
    <row r="35" spans="1:5" s="119" customFormat="1" ht="15" customHeight="1">
      <c r="A35" s="123">
        <v>6</v>
      </c>
      <c r="B35" s="124" t="s">
        <v>183</v>
      </c>
      <c r="C35" s="93"/>
      <c r="D35" s="93"/>
      <c r="E35" s="44"/>
    </row>
    <row r="36" spans="1:5" s="119" customFormat="1" ht="15" customHeight="1">
      <c r="A36" s="123">
        <v>7</v>
      </c>
      <c r="B36" s="124" t="s">
        <v>185</v>
      </c>
      <c r="C36" s="93">
        <v>117603</v>
      </c>
      <c r="D36" s="93">
        <v>37635</v>
      </c>
      <c r="E36" s="44">
        <f>D36/C36</f>
        <v>0.32001734649626284</v>
      </c>
    </row>
    <row r="37" spans="1:5" s="119" customFormat="1" ht="15" customHeight="1">
      <c r="A37" s="123">
        <v>8</v>
      </c>
      <c r="B37" s="124" t="s">
        <v>70</v>
      </c>
      <c r="C37" s="93">
        <v>678911</v>
      </c>
      <c r="D37" s="93">
        <v>558891</v>
      </c>
      <c r="E37" s="44">
        <f>D37/C37</f>
        <v>0.8232168870441045</v>
      </c>
    </row>
    <row r="38" spans="1:5" s="119" customFormat="1" ht="15" customHeight="1">
      <c r="A38" s="123">
        <v>9</v>
      </c>
      <c r="B38" s="124" t="s">
        <v>71</v>
      </c>
      <c r="C38" s="93">
        <v>421919</v>
      </c>
      <c r="D38" s="93">
        <v>464364</v>
      </c>
      <c r="E38" s="44">
        <f>D38/C38</f>
        <v>1.1005998781756687</v>
      </c>
    </row>
    <row r="39" spans="1:5" s="119" customFormat="1" ht="15" customHeight="1">
      <c r="A39" s="123">
        <v>10</v>
      </c>
      <c r="B39" s="124" t="s">
        <v>72</v>
      </c>
      <c r="C39" s="93">
        <v>200254</v>
      </c>
      <c r="D39" s="93">
        <v>165934</v>
      </c>
      <c r="E39" s="44">
        <f>D39/C39</f>
        <v>0.8286176555774167</v>
      </c>
    </row>
    <row r="40" spans="1:5" s="55" customFormat="1" ht="13.5" customHeight="1">
      <c r="A40" s="126" t="s">
        <v>14</v>
      </c>
      <c r="B40" s="127" t="s">
        <v>170</v>
      </c>
      <c r="C40" s="88">
        <v>2700</v>
      </c>
      <c r="D40" s="88">
        <v>3617</v>
      </c>
      <c r="E40" s="40"/>
    </row>
    <row r="41" spans="1:5" s="55" customFormat="1" ht="13.5" customHeight="1">
      <c r="A41" s="126" t="s">
        <v>15</v>
      </c>
      <c r="B41" s="127" t="s">
        <v>115</v>
      </c>
      <c r="C41" s="88">
        <v>1230</v>
      </c>
      <c r="D41" s="88">
        <v>1230</v>
      </c>
      <c r="E41" s="40">
        <f>D41/C41</f>
        <v>1</v>
      </c>
    </row>
    <row r="42" spans="1:5" s="55" customFormat="1" ht="13.5" customHeight="1">
      <c r="A42" s="126" t="s">
        <v>17</v>
      </c>
      <c r="B42" s="127" t="s">
        <v>189</v>
      </c>
      <c r="C42" s="88">
        <v>86219</v>
      </c>
      <c r="D42" s="88">
        <v>0</v>
      </c>
      <c r="E42" s="40">
        <f>D42/C42</f>
        <v>0</v>
      </c>
    </row>
    <row r="43" spans="1:5" s="55" customFormat="1" ht="13.5" customHeight="1">
      <c r="A43" s="126" t="s">
        <v>19</v>
      </c>
      <c r="B43" s="127" t="s">
        <v>190</v>
      </c>
      <c r="C43" s="88">
        <v>13190</v>
      </c>
      <c r="D43" s="88"/>
      <c r="E43" s="40"/>
    </row>
    <row r="44" spans="1:5" s="55" customFormat="1" ht="13.5" customHeight="1">
      <c r="A44" s="126" t="s">
        <v>20</v>
      </c>
      <c r="B44" s="127" t="s">
        <v>287</v>
      </c>
      <c r="C44" s="88">
        <v>0</v>
      </c>
      <c r="D44" s="88">
        <v>7178</v>
      </c>
      <c r="E44" s="40"/>
    </row>
    <row r="45" spans="1:5" s="55" customFormat="1" ht="15.75">
      <c r="A45" s="126" t="s">
        <v>30</v>
      </c>
      <c r="B45" s="127" t="s">
        <v>158</v>
      </c>
      <c r="C45" s="88">
        <v>0</v>
      </c>
      <c r="D45" s="88">
        <v>2607613</v>
      </c>
      <c r="E45" s="40"/>
    </row>
    <row r="46" spans="1:5" s="55" customFormat="1" ht="15.75">
      <c r="A46" s="128" t="s">
        <v>31</v>
      </c>
      <c r="B46" s="104" t="s">
        <v>191</v>
      </c>
      <c r="C46" s="105">
        <v>624743</v>
      </c>
      <c r="D46" s="105">
        <v>528504</v>
      </c>
      <c r="E46" s="51">
        <f>D46/C46</f>
        <v>0.8459542563902277</v>
      </c>
    </row>
    <row r="47" ht="17.25">
      <c r="A47" s="3"/>
    </row>
    <row r="48" ht="16.5">
      <c r="A48" s="4"/>
    </row>
    <row r="49" ht="16.5">
      <c r="A49" s="4"/>
    </row>
    <row r="50" ht="16.5">
      <c r="A50" s="20"/>
    </row>
  </sheetData>
  <sheetProtection/>
  <mergeCells count="9">
    <mergeCell ref="C1:E1"/>
    <mergeCell ref="D5:E5"/>
    <mergeCell ref="E6:E7"/>
    <mergeCell ref="A6:A7"/>
    <mergeCell ref="B6:B7"/>
    <mergeCell ref="A2:E2"/>
    <mergeCell ref="A3:E3"/>
    <mergeCell ref="C6:C7"/>
    <mergeCell ref="D6:D7"/>
  </mergeCells>
  <printOptions/>
  <pageMargins left="0.6" right="0.65" top="0.48" bottom="0.5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U146"/>
  <sheetViews>
    <sheetView zoomScalePageLayoutView="0" workbookViewId="0" topLeftCell="A1">
      <pane ySplit="9" topLeftCell="BM10" activePane="bottomLeft" state="frozen"/>
      <selection pane="topLeft" activeCell="B1" sqref="B1"/>
      <selection pane="bottomLeft" activeCell="C11" sqref="C11"/>
    </sheetView>
  </sheetViews>
  <sheetFormatPr defaultColWidth="9.140625" defaultRowHeight="12.75"/>
  <cols>
    <col min="1" max="1" width="3.57421875" style="209" customWidth="1"/>
    <col min="2" max="2" width="22.28125" style="202" customWidth="1"/>
    <col min="3" max="3" width="8.7109375" style="206" customWidth="1"/>
    <col min="4" max="4" width="8.57421875" style="205" customWidth="1"/>
    <col min="5" max="5" width="8.57421875" style="263" customWidth="1"/>
    <col min="6" max="6" width="9.57421875" style="206" customWidth="1"/>
    <col min="7" max="7" width="8.57421875" style="206" customWidth="1"/>
    <col min="8" max="8" width="8.57421875" style="274" customWidth="1"/>
    <col min="9" max="9" width="8.57421875" style="206" customWidth="1"/>
    <col min="10" max="10" width="7.421875" style="206" customWidth="1"/>
    <col min="11" max="11" width="6.00390625" style="205" customWidth="1"/>
    <col min="12" max="12" width="6.140625" style="205" customWidth="1"/>
    <col min="13" max="13" width="6.57421875" style="205" customWidth="1"/>
    <col min="14" max="14" width="9.421875" style="206" customWidth="1"/>
    <col min="15" max="15" width="5.28125" style="206" customWidth="1"/>
    <col min="16" max="16" width="5.421875" style="206" customWidth="1"/>
    <col min="17" max="17" width="5.57421875" style="206" customWidth="1"/>
    <col min="18" max="16384" width="9.140625" style="206" customWidth="1"/>
  </cols>
  <sheetData>
    <row r="1" spans="1:17" ht="16.5">
      <c r="A1" s="201"/>
      <c r="C1" s="203"/>
      <c r="D1" s="204"/>
      <c r="F1" s="203"/>
      <c r="G1" s="203"/>
      <c r="I1" s="203"/>
      <c r="J1" s="203"/>
      <c r="K1" s="204"/>
      <c r="L1" s="204"/>
      <c r="N1" s="335" t="s">
        <v>194</v>
      </c>
      <c r="O1" s="335"/>
      <c r="P1" s="335"/>
      <c r="Q1" s="335"/>
    </row>
    <row r="2" spans="1:17" ht="15.75">
      <c r="A2" s="207"/>
      <c r="B2" s="203"/>
      <c r="C2" s="203"/>
      <c r="D2" s="204"/>
      <c r="F2" s="203"/>
      <c r="G2" s="203"/>
      <c r="I2" s="203"/>
      <c r="J2" s="203"/>
      <c r="K2" s="204"/>
      <c r="L2" s="204"/>
      <c r="N2" s="203"/>
      <c r="O2" s="203"/>
      <c r="P2" s="203"/>
      <c r="Q2" s="203"/>
    </row>
    <row r="3" spans="1:17" ht="16.5">
      <c r="A3" s="334" t="s">
        <v>367</v>
      </c>
      <c r="B3" s="334"/>
      <c r="C3" s="334"/>
      <c r="D3" s="334"/>
      <c r="E3" s="334"/>
      <c r="F3" s="334"/>
      <c r="G3" s="334"/>
      <c r="H3" s="334"/>
      <c r="I3" s="334"/>
      <c r="J3" s="334"/>
      <c r="K3" s="334"/>
      <c r="L3" s="334"/>
      <c r="M3" s="334"/>
      <c r="N3" s="334"/>
      <c r="O3" s="334"/>
      <c r="P3" s="334"/>
      <c r="Q3" s="334"/>
    </row>
    <row r="4" spans="1:21" ht="16.5">
      <c r="A4" s="336" t="str">
        <f>'[2]Biểu 62'!A3:E3</f>
        <v>(Kèm theo Công văn số: 62/STC-KHNS ngày 08/01/2019 của Sở Tài chính Hải Dương)</v>
      </c>
      <c r="B4" s="336"/>
      <c r="C4" s="336"/>
      <c r="D4" s="336"/>
      <c r="E4" s="336"/>
      <c r="F4" s="336"/>
      <c r="G4" s="336"/>
      <c r="H4" s="336"/>
      <c r="I4" s="336"/>
      <c r="J4" s="336"/>
      <c r="K4" s="336"/>
      <c r="L4" s="336"/>
      <c r="M4" s="336"/>
      <c r="N4" s="336"/>
      <c r="O4" s="336"/>
      <c r="P4" s="336"/>
      <c r="Q4" s="336"/>
      <c r="R4" s="208"/>
      <c r="S4" s="208"/>
      <c r="T4" s="208"/>
      <c r="U4" s="208"/>
    </row>
    <row r="5" spans="2:17" ht="15">
      <c r="B5" s="203"/>
      <c r="C5" s="203"/>
      <c r="D5" s="204"/>
      <c r="F5" s="203"/>
      <c r="G5" s="203"/>
      <c r="I5" s="203"/>
      <c r="J5" s="203"/>
      <c r="K5" s="204"/>
      <c r="L5" s="204"/>
      <c r="N5" s="203"/>
      <c r="O5" s="203"/>
      <c r="P5" s="210" t="s">
        <v>195</v>
      </c>
      <c r="Q5" s="203"/>
    </row>
    <row r="6" spans="1:17" s="211" customFormat="1" ht="15" customHeight="1">
      <c r="A6" s="333" t="s">
        <v>0</v>
      </c>
      <c r="B6" s="333" t="s">
        <v>196</v>
      </c>
      <c r="C6" s="333" t="s">
        <v>197</v>
      </c>
      <c r="D6" s="333"/>
      <c r="E6" s="333"/>
      <c r="F6" s="333" t="s">
        <v>198</v>
      </c>
      <c r="G6" s="333"/>
      <c r="H6" s="333"/>
      <c r="I6" s="333"/>
      <c r="J6" s="333"/>
      <c r="K6" s="333"/>
      <c r="L6" s="333"/>
      <c r="M6" s="333"/>
      <c r="N6" s="333"/>
      <c r="O6" s="333" t="s">
        <v>199</v>
      </c>
      <c r="P6" s="333"/>
      <c r="Q6" s="333"/>
    </row>
    <row r="7" spans="1:17" s="211" customFormat="1" ht="21.75" customHeight="1">
      <c r="A7" s="333"/>
      <c r="B7" s="333"/>
      <c r="C7" s="333" t="s">
        <v>3</v>
      </c>
      <c r="D7" s="337" t="s">
        <v>173</v>
      </c>
      <c r="E7" s="338" t="s">
        <v>174</v>
      </c>
      <c r="F7" s="333" t="s">
        <v>3</v>
      </c>
      <c r="G7" s="333" t="s">
        <v>173</v>
      </c>
      <c r="H7" s="339" t="s">
        <v>174</v>
      </c>
      <c r="I7" s="333" t="s">
        <v>200</v>
      </c>
      <c r="J7" s="333" t="s">
        <v>201</v>
      </c>
      <c r="K7" s="337" t="s">
        <v>202</v>
      </c>
      <c r="L7" s="337"/>
      <c r="M7" s="337"/>
      <c r="N7" s="333" t="s">
        <v>203</v>
      </c>
      <c r="O7" s="333" t="s">
        <v>3</v>
      </c>
      <c r="P7" s="333" t="s">
        <v>173</v>
      </c>
      <c r="Q7" s="333" t="s">
        <v>174</v>
      </c>
    </row>
    <row r="8" spans="1:17" s="211" customFormat="1" ht="64.5" customHeight="1">
      <c r="A8" s="333"/>
      <c r="B8" s="333"/>
      <c r="C8" s="333"/>
      <c r="D8" s="337"/>
      <c r="E8" s="338"/>
      <c r="F8" s="333"/>
      <c r="G8" s="333"/>
      <c r="H8" s="339"/>
      <c r="I8" s="333"/>
      <c r="J8" s="333"/>
      <c r="K8" s="212" t="s">
        <v>3</v>
      </c>
      <c r="L8" s="212" t="s">
        <v>173</v>
      </c>
      <c r="M8" s="213" t="s">
        <v>174</v>
      </c>
      <c r="N8" s="333"/>
      <c r="O8" s="333"/>
      <c r="P8" s="333"/>
      <c r="Q8" s="333"/>
    </row>
    <row r="9" spans="1:18" s="23" customFormat="1" ht="24">
      <c r="A9" s="214" t="s">
        <v>1</v>
      </c>
      <c r="B9" s="214" t="s">
        <v>2</v>
      </c>
      <c r="C9" s="214">
        <v>1</v>
      </c>
      <c r="D9" s="215">
        <v>2</v>
      </c>
      <c r="E9" s="264">
        <v>3</v>
      </c>
      <c r="F9" s="214">
        <v>4</v>
      </c>
      <c r="G9" s="214">
        <v>5</v>
      </c>
      <c r="H9" s="275">
        <v>6</v>
      </c>
      <c r="I9" s="214">
        <v>7</v>
      </c>
      <c r="J9" s="214">
        <v>8</v>
      </c>
      <c r="K9" s="215">
        <v>9</v>
      </c>
      <c r="L9" s="215">
        <v>10</v>
      </c>
      <c r="M9" s="216">
        <v>11</v>
      </c>
      <c r="N9" s="214">
        <v>12</v>
      </c>
      <c r="O9" s="214" t="s">
        <v>204</v>
      </c>
      <c r="P9" s="214" t="s">
        <v>205</v>
      </c>
      <c r="Q9" s="214" t="s">
        <v>280</v>
      </c>
      <c r="R9" s="179">
        <f>G11-732351</f>
        <v>328295.851698</v>
      </c>
    </row>
    <row r="10" spans="1:17" s="222" customFormat="1" ht="15.75">
      <c r="A10" s="217"/>
      <c r="B10" s="217" t="s">
        <v>3</v>
      </c>
      <c r="C10" s="218">
        <f>C11+C130+C131+C132+C133+C134+C135</f>
        <v>8252615.782752999</v>
      </c>
      <c r="D10" s="219">
        <f aca="true" t="shared" si="0" ref="D10:N10">D11+D130+D131+D132+D133+D134+D135</f>
        <v>1520695.2817529999</v>
      </c>
      <c r="E10" s="265">
        <f t="shared" si="0"/>
        <v>2430056.0810000002</v>
      </c>
      <c r="F10" s="218">
        <f t="shared" si="0"/>
        <v>10955290.495097999</v>
      </c>
      <c r="G10" s="218">
        <f t="shared" si="0"/>
        <v>1060646.851698</v>
      </c>
      <c r="H10" s="276">
        <f t="shared" si="0"/>
        <v>2185968.6434</v>
      </c>
      <c r="I10" s="218">
        <f t="shared" si="0"/>
        <v>3617</v>
      </c>
      <c r="J10" s="218">
        <f t="shared" si="0"/>
        <v>1230</v>
      </c>
      <c r="K10" s="219">
        <f t="shared" si="0"/>
        <v>4889</v>
      </c>
      <c r="L10" s="219">
        <f t="shared" si="0"/>
        <v>0</v>
      </c>
      <c r="M10" s="220">
        <f t="shared" si="0"/>
        <v>4889</v>
      </c>
      <c r="N10" s="218">
        <f t="shared" si="0"/>
        <v>2607613</v>
      </c>
      <c r="O10" s="221">
        <f aca="true" t="shared" si="1" ref="O10:Q11">F10/C10</f>
        <v>1.3274930983692799</v>
      </c>
      <c r="P10" s="221">
        <f t="shared" si="1"/>
        <v>0.697474940854243</v>
      </c>
      <c r="Q10" s="221">
        <f t="shared" si="1"/>
        <v>0.8995548129491913</v>
      </c>
    </row>
    <row r="11" spans="1:17" s="229" customFormat="1" ht="24">
      <c r="A11" s="223" t="s">
        <v>7</v>
      </c>
      <c r="B11" s="224" t="s">
        <v>206</v>
      </c>
      <c r="C11" s="225">
        <f aca="true" t="shared" si="2" ref="C11:N11">SUM(C12:C129)</f>
        <v>3950751.362752999</v>
      </c>
      <c r="D11" s="226">
        <f t="shared" si="2"/>
        <v>1520695.2817529999</v>
      </c>
      <c r="E11" s="266">
        <f t="shared" si="2"/>
        <v>2430056.0810000002</v>
      </c>
      <c r="F11" s="225">
        <f t="shared" si="2"/>
        <v>3251504.4950979995</v>
      </c>
      <c r="G11" s="225">
        <f t="shared" si="2"/>
        <v>1060646.851698</v>
      </c>
      <c r="H11" s="277">
        <f t="shared" si="2"/>
        <v>2185968.6434</v>
      </c>
      <c r="I11" s="225">
        <f t="shared" si="2"/>
        <v>0</v>
      </c>
      <c r="J11" s="225">
        <f t="shared" si="2"/>
        <v>0</v>
      </c>
      <c r="K11" s="226">
        <f t="shared" si="2"/>
        <v>4889</v>
      </c>
      <c r="L11" s="226">
        <f t="shared" si="2"/>
        <v>0</v>
      </c>
      <c r="M11" s="227">
        <f t="shared" si="2"/>
        <v>4889</v>
      </c>
      <c r="N11" s="225">
        <f t="shared" si="2"/>
        <v>0</v>
      </c>
      <c r="O11" s="228">
        <f t="shared" si="1"/>
        <v>0.8230091434638539</v>
      </c>
      <c r="P11" s="228">
        <f t="shared" si="1"/>
        <v>0.697474940854243</v>
      </c>
      <c r="Q11" s="228">
        <f t="shared" si="1"/>
        <v>0.8995548129491913</v>
      </c>
    </row>
    <row r="12" spans="1:21" s="239" customFormat="1" ht="24">
      <c r="A12" s="230">
        <v>1</v>
      </c>
      <c r="B12" s="231" t="s">
        <v>301</v>
      </c>
      <c r="C12" s="232">
        <f>D12+E12</f>
        <v>226.024</v>
      </c>
      <c r="D12" s="233"/>
      <c r="E12" s="267">
        <v>226.024</v>
      </c>
      <c r="F12" s="232">
        <f>G12+H12+I12+J12+K12+N12</f>
        <v>226.024</v>
      </c>
      <c r="G12" s="233"/>
      <c r="H12" s="278">
        <v>226.024</v>
      </c>
      <c r="I12" s="231"/>
      <c r="J12" s="231"/>
      <c r="K12" s="234"/>
      <c r="L12" s="234"/>
      <c r="M12" s="235"/>
      <c r="N12" s="236"/>
      <c r="O12" s="237">
        <f aca="true" t="shared" si="3" ref="O12:O25">F12/C12</f>
        <v>1</v>
      </c>
      <c r="P12" s="237"/>
      <c r="Q12" s="237"/>
      <c r="R12" s="238"/>
      <c r="S12" s="238"/>
      <c r="T12" s="238"/>
      <c r="U12" s="238"/>
    </row>
    <row r="13" spans="1:21" ht="24">
      <c r="A13" s="240">
        <v>2</v>
      </c>
      <c r="B13" s="231" t="s">
        <v>302</v>
      </c>
      <c r="C13" s="232">
        <f aca="true" t="shared" si="4" ref="C13:C75">D13+E13</f>
        <v>247.914</v>
      </c>
      <c r="D13" s="233"/>
      <c r="E13" s="267">
        <v>247.914</v>
      </c>
      <c r="F13" s="232">
        <f aca="true" t="shared" si="5" ref="F13:F75">G13+H13+I13+J13+K13+N13</f>
        <v>247.914</v>
      </c>
      <c r="G13" s="233"/>
      <c r="H13" s="278">
        <v>247.914</v>
      </c>
      <c r="I13" s="231"/>
      <c r="J13" s="231"/>
      <c r="K13" s="234"/>
      <c r="L13" s="234"/>
      <c r="M13" s="235"/>
      <c r="N13" s="236"/>
      <c r="O13" s="237">
        <f t="shared" si="3"/>
        <v>1</v>
      </c>
      <c r="P13" s="237"/>
      <c r="Q13" s="237"/>
      <c r="R13" s="238"/>
      <c r="S13" s="238"/>
      <c r="T13" s="238"/>
      <c r="U13" s="238"/>
    </row>
    <row r="14" spans="1:21" ht="24">
      <c r="A14" s="230">
        <v>3</v>
      </c>
      <c r="B14" s="231" t="s">
        <v>303</v>
      </c>
      <c r="C14" s="232">
        <f t="shared" si="4"/>
        <v>281</v>
      </c>
      <c r="D14" s="233"/>
      <c r="E14" s="267">
        <v>281</v>
      </c>
      <c r="F14" s="232">
        <f t="shared" si="5"/>
        <v>281</v>
      </c>
      <c r="G14" s="233"/>
      <c r="H14" s="278">
        <v>281</v>
      </c>
      <c r="I14" s="231"/>
      <c r="J14" s="231"/>
      <c r="K14" s="234"/>
      <c r="L14" s="234"/>
      <c r="M14" s="235"/>
      <c r="N14" s="236"/>
      <c r="O14" s="237">
        <f t="shared" si="3"/>
        <v>1</v>
      </c>
      <c r="P14" s="237"/>
      <c r="Q14" s="237"/>
      <c r="R14" s="238"/>
      <c r="S14" s="238"/>
      <c r="T14" s="238"/>
      <c r="U14" s="238"/>
    </row>
    <row r="15" spans="1:21" ht="15">
      <c r="A15" s="240">
        <v>4</v>
      </c>
      <c r="B15" s="231" t="s">
        <v>236</v>
      </c>
      <c r="C15" s="232">
        <f t="shared" si="4"/>
        <v>309</v>
      </c>
      <c r="D15" s="233"/>
      <c r="E15" s="267">
        <v>309</v>
      </c>
      <c r="F15" s="232">
        <f t="shared" si="5"/>
        <v>309</v>
      </c>
      <c r="G15" s="233"/>
      <c r="H15" s="278">
        <v>309</v>
      </c>
      <c r="I15" s="231"/>
      <c r="J15" s="231"/>
      <c r="K15" s="234"/>
      <c r="L15" s="234"/>
      <c r="M15" s="235"/>
      <c r="N15" s="236"/>
      <c r="O15" s="237">
        <f t="shared" si="3"/>
        <v>1</v>
      </c>
      <c r="P15" s="237"/>
      <c r="Q15" s="237"/>
      <c r="R15" s="238"/>
      <c r="S15" s="238"/>
      <c r="T15" s="238"/>
      <c r="U15" s="238"/>
    </row>
    <row r="16" spans="1:21" ht="15">
      <c r="A16" s="230">
        <v>5</v>
      </c>
      <c r="B16" s="231" t="s">
        <v>233</v>
      </c>
      <c r="C16" s="232">
        <f t="shared" si="4"/>
        <v>452</v>
      </c>
      <c r="D16" s="233"/>
      <c r="E16" s="267">
        <v>452</v>
      </c>
      <c r="F16" s="232">
        <f t="shared" si="5"/>
        <v>452</v>
      </c>
      <c r="G16" s="233"/>
      <c r="H16" s="278">
        <v>452</v>
      </c>
      <c r="I16" s="231"/>
      <c r="J16" s="231"/>
      <c r="K16" s="234"/>
      <c r="L16" s="234"/>
      <c r="M16" s="235"/>
      <c r="N16" s="236"/>
      <c r="O16" s="237">
        <f t="shared" si="3"/>
        <v>1</v>
      </c>
      <c r="P16" s="237"/>
      <c r="Q16" s="237"/>
      <c r="R16" s="238"/>
      <c r="S16" s="238"/>
      <c r="T16" s="238"/>
      <c r="U16" s="238"/>
    </row>
    <row r="17" spans="1:21" ht="15">
      <c r="A17" s="240">
        <v>6</v>
      </c>
      <c r="B17" s="231" t="s">
        <v>304</v>
      </c>
      <c r="C17" s="232">
        <f t="shared" si="4"/>
        <v>521</v>
      </c>
      <c r="D17" s="233"/>
      <c r="E17" s="267">
        <v>521</v>
      </c>
      <c r="F17" s="232">
        <f t="shared" si="5"/>
        <v>521</v>
      </c>
      <c r="G17" s="233"/>
      <c r="H17" s="278">
        <v>521</v>
      </c>
      <c r="I17" s="231"/>
      <c r="J17" s="231"/>
      <c r="K17" s="234"/>
      <c r="L17" s="234"/>
      <c r="M17" s="235"/>
      <c r="N17" s="236"/>
      <c r="O17" s="237">
        <f t="shared" si="3"/>
        <v>1</v>
      </c>
      <c r="P17" s="237"/>
      <c r="Q17" s="237"/>
      <c r="R17" s="238"/>
      <c r="S17" s="238"/>
      <c r="T17" s="238"/>
      <c r="U17" s="238"/>
    </row>
    <row r="18" spans="1:21" ht="15">
      <c r="A18" s="230">
        <v>7</v>
      </c>
      <c r="B18" s="231" t="s">
        <v>305</v>
      </c>
      <c r="C18" s="232">
        <f t="shared" si="4"/>
        <v>544</v>
      </c>
      <c r="D18" s="233"/>
      <c r="E18" s="267">
        <v>544</v>
      </c>
      <c r="F18" s="232">
        <f t="shared" si="5"/>
        <v>544</v>
      </c>
      <c r="G18" s="233"/>
      <c r="H18" s="278">
        <v>544</v>
      </c>
      <c r="I18" s="231"/>
      <c r="J18" s="231"/>
      <c r="K18" s="234"/>
      <c r="L18" s="234"/>
      <c r="M18" s="235"/>
      <c r="N18" s="236"/>
      <c r="O18" s="237">
        <f t="shared" si="3"/>
        <v>1</v>
      </c>
      <c r="P18" s="237"/>
      <c r="Q18" s="237"/>
      <c r="R18" s="238"/>
      <c r="S18" s="238"/>
      <c r="T18" s="238"/>
      <c r="U18" s="238"/>
    </row>
    <row r="19" spans="1:21" ht="15">
      <c r="A19" s="240">
        <v>8</v>
      </c>
      <c r="B19" s="231" t="s">
        <v>306</v>
      </c>
      <c r="C19" s="232">
        <f t="shared" si="4"/>
        <v>657.346</v>
      </c>
      <c r="D19" s="233"/>
      <c r="E19" s="267">
        <v>657.346</v>
      </c>
      <c r="F19" s="232">
        <f t="shared" si="5"/>
        <v>657.346</v>
      </c>
      <c r="G19" s="233"/>
      <c r="H19" s="278">
        <v>657.346</v>
      </c>
      <c r="I19" s="231"/>
      <c r="J19" s="231"/>
      <c r="K19" s="234"/>
      <c r="L19" s="234"/>
      <c r="M19" s="235"/>
      <c r="N19" s="236"/>
      <c r="O19" s="237">
        <f t="shared" si="3"/>
        <v>1</v>
      </c>
      <c r="P19" s="237"/>
      <c r="Q19" s="237"/>
      <c r="R19" s="238"/>
      <c r="S19" s="238"/>
      <c r="T19" s="238"/>
      <c r="U19" s="238"/>
    </row>
    <row r="20" spans="1:21" ht="15">
      <c r="A20" s="230">
        <v>9</v>
      </c>
      <c r="B20" s="231" t="s">
        <v>307</v>
      </c>
      <c r="C20" s="232">
        <f t="shared" si="4"/>
        <v>767</v>
      </c>
      <c r="D20" s="233"/>
      <c r="E20" s="267">
        <v>767</v>
      </c>
      <c r="F20" s="232">
        <f t="shared" si="5"/>
        <v>767</v>
      </c>
      <c r="G20" s="233"/>
      <c r="H20" s="278">
        <v>767</v>
      </c>
      <c r="I20" s="231"/>
      <c r="J20" s="231"/>
      <c r="K20" s="234"/>
      <c r="L20" s="234"/>
      <c r="M20" s="235"/>
      <c r="N20" s="236"/>
      <c r="O20" s="237">
        <f t="shared" si="3"/>
        <v>1</v>
      </c>
      <c r="P20" s="237"/>
      <c r="Q20" s="237"/>
      <c r="R20" s="238"/>
      <c r="S20" s="238"/>
      <c r="T20" s="238"/>
      <c r="U20" s="238"/>
    </row>
    <row r="21" spans="1:21" ht="15">
      <c r="A21" s="240">
        <v>10</v>
      </c>
      <c r="B21" s="231" t="s">
        <v>240</v>
      </c>
      <c r="C21" s="232">
        <f t="shared" si="4"/>
        <v>961</v>
      </c>
      <c r="D21" s="233"/>
      <c r="E21" s="267">
        <v>961</v>
      </c>
      <c r="F21" s="232">
        <f t="shared" si="5"/>
        <v>961</v>
      </c>
      <c r="G21" s="233"/>
      <c r="H21" s="278">
        <v>961</v>
      </c>
      <c r="I21" s="231"/>
      <c r="J21" s="231"/>
      <c r="K21" s="234"/>
      <c r="L21" s="234"/>
      <c r="M21" s="235"/>
      <c r="N21" s="236"/>
      <c r="O21" s="237">
        <f t="shared" si="3"/>
        <v>1</v>
      </c>
      <c r="P21" s="237"/>
      <c r="Q21" s="237"/>
      <c r="R21" s="238"/>
      <c r="S21" s="238"/>
      <c r="T21" s="238"/>
      <c r="U21" s="238"/>
    </row>
    <row r="22" spans="1:21" ht="24">
      <c r="A22" s="230">
        <v>11</v>
      </c>
      <c r="B22" s="231" t="s">
        <v>308</v>
      </c>
      <c r="C22" s="232">
        <f t="shared" si="4"/>
        <v>1081.126</v>
      </c>
      <c r="D22" s="233"/>
      <c r="E22" s="267">
        <v>1081.126</v>
      </c>
      <c r="F22" s="232">
        <f t="shared" si="5"/>
        <v>1081.126</v>
      </c>
      <c r="G22" s="233"/>
      <c r="H22" s="278">
        <v>1081.126</v>
      </c>
      <c r="I22" s="231"/>
      <c r="J22" s="231"/>
      <c r="K22" s="234"/>
      <c r="L22" s="234"/>
      <c r="M22" s="235"/>
      <c r="N22" s="236"/>
      <c r="O22" s="237">
        <f t="shared" si="3"/>
        <v>1</v>
      </c>
      <c r="P22" s="237"/>
      <c r="Q22" s="237"/>
      <c r="R22" s="238"/>
      <c r="S22" s="238"/>
      <c r="T22" s="238"/>
      <c r="U22" s="238"/>
    </row>
    <row r="23" spans="1:21" ht="15">
      <c r="A23" s="240">
        <v>12</v>
      </c>
      <c r="B23" s="231" t="s">
        <v>309</v>
      </c>
      <c r="C23" s="232">
        <f t="shared" si="4"/>
        <v>1923</v>
      </c>
      <c r="D23" s="233"/>
      <c r="E23" s="267">
        <v>1923</v>
      </c>
      <c r="F23" s="232">
        <f t="shared" si="5"/>
        <v>1923</v>
      </c>
      <c r="G23" s="233"/>
      <c r="H23" s="278">
        <v>1923</v>
      </c>
      <c r="I23" s="231"/>
      <c r="J23" s="231"/>
      <c r="K23" s="234"/>
      <c r="L23" s="234"/>
      <c r="M23" s="235"/>
      <c r="N23" s="236"/>
      <c r="O23" s="237">
        <f t="shared" si="3"/>
        <v>1</v>
      </c>
      <c r="P23" s="237"/>
      <c r="Q23" s="237"/>
      <c r="R23" s="238"/>
      <c r="S23" s="238"/>
      <c r="T23" s="238"/>
      <c r="U23" s="238"/>
    </row>
    <row r="24" spans="1:21" ht="24">
      <c r="A24" s="230">
        <v>13</v>
      </c>
      <c r="B24" s="231" t="s">
        <v>310</v>
      </c>
      <c r="C24" s="232">
        <f t="shared" si="4"/>
        <v>2760.25</v>
      </c>
      <c r="D24" s="233"/>
      <c r="E24" s="267">
        <v>2760.25</v>
      </c>
      <c r="F24" s="232">
        <f t="shared" si="5"/>
        <v>2700.25</v>
      </c>
      <c r="G24" s="233"/>
      <c r="H24" s="278">
        <v>2700.25</v>
      </c>
      <c r="I24" s="231"/>
      <c r="J24" s="231"/>
      <c r="K24" s="234"/>
      <c r="L24" s="234"/>
      <c r="M24" s="235"/>
      <c r="N24" s="236"/>
      <c r="O24" s="237">
        <f t="shared" si="3"/>
        <v>0.9782628385110045</v>
      </c>
      <c r="P24" s="237"/>
      <c r="Q24" s="237"/>
      <c r="R24" s="238"/>
      <c r="S24" s="238"/>
      <c r="T24" s="238"/>
      <c r="U24" s="238"/>
    </row>
    <row r="25" spans="1:17" ht="12.75">
      <c r="A25" s="240">
        <v>14</v>
      </c>
      <c r="B25" s="241" t="s">
        <v>311</v>
      </c>
      <c r="C25" s="232">
        <f t="shared" si="4"/>
        <v>4713.039</v>
      </c>
      <c r="D25" s="235">
        <v>1999.039</v>
      </c>
      <c r="E25" s="268">
        <v>2714</v>
      </c>
      <c r="F25" s="232">
        <f t="shared" si="5"/>
        <v>4712.322</v>
      </c>
      <c r="G25" s="232">
        <v>1998.322</v>
      </c>
      <c r="H25" s="279">
        <v>2714</v>
      </c>
      <c r="I25" s="242"/>
      <c r="J25" s="241"/>
      <c r="K25" s="235"/>
      <c r="L25" s="235"/>
      <c r="M25" s="235"/>
      <c r="N25" s="242"/>
      <c r="O25" s="237">
        <f t="shared" si="3"/>
        <v>0.9998478688591375</v>
      </c>
      <c r="P25" s="237">
        <f>G25/D25</f>
        <v>0.9996413276579396</v>
      </c>
      <c r="Q25" s="237">
        <f>H25/E25</f>
        <v>1</v>
      </c>
    </row>
    <row r="26" spans="1:21" ht="15">
      <c r="A26" s="230">
        <v>15</v>
      </c>
      <c r="B26" s="231" t="s">
        <v>234</v>
      </c>
      <c r="C26" s="232">
        <f t="shared" si="4"/>
        <v>2943.529</v>
      </c>
      <c r="D26" s="233"/>
      <c r="E26" s="267">
        <v>2943.529</v>
      </c>
      <c r="F26" s="232">
        <f t="shared" si="5"/>
        <v>2823.529</v>
      </c>
      <c r="G26" s="233"/>
      <c r="H26" s="278">
        <v>2823.529</v>
      </c>
      <c r="I26" s="231"/>
      <c r="J26" s="231"/>
      <c r="K26" s="234"/>
      <c r="L26" s="234"/>
      <c r="M26" s="235"/>
      <c r="N26" s="236"/>
      <c r="O26" s="237">
        <f aca="true" t="shared" si="6" ref="O26:P59">F26/C26</f>
        <v>0.9592326082060003</v>
      </c>
      <c r="P26" s="237"/>
      <c r="Q26" s="237"/>
      <c r="R26" s="238"/>
      <c r="S26" s="238"/>
      <c r="T26" s="238"/>
      <c r="U26" s="238"/>
    </row>
    <row r="27" spans="1:21" ht="15">
      <c r="A27" s="240">
        <v>16</v>
      </c>
      <c r="B27" s="231" t="s">
        <v>312</v>
      </c>
      <c r="C27" s="232">
        <f t="shared" si="4"/>
        <v>3085.093</v>
      </c>
      <c r="D27" s="233"/>
      <c r="E27" s="267">
        <v>3085.093</v>
      </c>
      <c r="F27" s="232">
        <f t="shared" si="5"/>
        <v>3085.093</v>
      </c>
      <c r="G27" s="233"/>
      <c r="H27" s="278">
        <v>3085.093</v>
      </c>
      <c r="I27" s="231"/>
      <c r="J27" s="231"/>
      <c r="K27" s="234"/>
      <c r="L27" s="234"/>
      <c r="M27" s="235"/>
      <c r="N27" s="236"/>
      <c r="O27" s="237">
        <f t="shared" si="6"/>
        <v>1</v>
      </c>
      <c r="P27" s="237"/>
      <c r="Q27" s="237"/>
      <c r="R27" s="238"/>
      <c r="S27" s="238"/>
      <c r="T27" s="238"/>
      <c r="U27" s="238"/>
    </row>
    <row r="28" spans="1:21" ht="15">
      <c r="A28" s="230">
        <v>17</v>
      </c>
      <c r="B28" s="231" t="s">
        <v>313</v>
      </c>
      <c r="C28" s="232">
        <f t="shared" si="4"/>
        <v>3364.515</v>
      </c>
      <c r="D28" s="233"/>
      <c r="E28" s="267">
        <v>3364.515</v>
      </c>
      <c r="F28" s="232">
        <f t="shared" si="5"/>
        <v>3364.515</v>
      </c>
      <c r="G28" s="233"/>
      <c r="H28" s="278">
        <v>3364.515</v>
      </c>
      <c r="I28" s="231"/>
      <c r="J28" s="231"/>
      <c r="K28" s="234"/>
      <c r="L28" s="234"/>
      <c r="M28" s="235"/>
      <c r="N28" s="236"/>
      <c r="O28" s="237">
        <f t="shared" si="6"/>
        <v>1</v>
      </c>
      <c r="P28" s="237"/>
      <c r="Q28" s="237"/>
      <c r="R28" s="238"/>
      <c r="S28" s="238"/>
      <c r="T28" s="238"/>
      <c r="U28" s="238"/>
    </row>
    <row r="29" spans="1:21" ht="15">
      <c r="A29" s="240">
        <v>18</v>
      </c>
      <c r="B29" s="231" t="s">
        <v>239</v>
      </c>
      <c r="C29" s="232">
        <f t="shared" si="4"/>
        <v>3366.321</v>
      </c>
      <c r="D29" s="233"/>
      <c r="E29" s="267">
        <v>3366.321</v>
      </c>
      <c r="F29" s="232">
        <f t="shared" si="5"/>
        <v>3366</v>
      </c>
      <c r="G29" s="233"/>
      <c r="H29" s="278">
        <v>3366</v>
      </c>
      <c r="I29" s="231"/>
      <c r="J29" s="231"/>
      <c r="K29" s="234"/>
      <c r="L29" s="234"/>
      <c r="M29" s="235"/>
      <c r="N29" s="236"/>
      <c r="O29" s="237">
        <f t="shared" si="6"/>
        <v>0.9999046436748011</v>
      </c>
      <c r="P29" s="237"/>
      <c r="Q29" s="237"/>
      <c r="R29" s="238"/>
      <c r="S29" s="238"/>
      <c r="T29" s="238"/>
      <c r="U29" s="238"/>
    </row>
    <row r="30" spans="1:21" ht="15">
      <c r="A30" s="230">
        <v>19</v>
      </c>
      <c r="B30" s="231" t="s">
        <v>314</v>
      </c>
      <c r="C30" s="232">
        <f t="shared" si="4"/>
        <v>3641</v>
      </c>
      <c r="D30" s="233"/>
      <c r="E30" s="267">
        <v>3641</v>
      </c>
      <c r="F30" s="232">
        <f t="shared" si="5"/>
        <v>3641</v>
      </c>
      <c r="G30" s="233"/>
      <c r="H30" s="278">
        <v>3641</v>
      </c>
      <c r="I30" s="231"/>
      <c r="J30" s="231"/>
      <c r="K30" s="234"/>
      <c r="L30" s="234"/>
      <c r="M30" s="235"/>
      <c r="N30" s="236"/>
      <c r="O30" s="237">
        <f t="shared" si="6"/>
        <v>1</v>
      </c>
      <c r="P30" s="237"/>
      <c r="Q30" s="237"/>
      <c r="R30" s="238"/>
      <c r="S30" s="238"/>
      <c r="T30" s="238"/>
      <c r="U30" s="238"/>
    </row>
    <row r="31" spans="1:21" ht="24">
      <c r="A31" s="240">
        <v>20</v>
      </c>
      <c r="B31" s="231" t="s">
        <v>315</v>
      </c>
      <c r="C31" s="232">
        <f t="shared" si="4"/>
        <v>5474.329</v>
      </c>
      <c r="D31" s="233">
        <v>1071.329</v>
      </c>
      <c r="E31" s="267">
        <v>4403</v>
      </c>
      <c r="F31" s="232">
        <f t="shared" si="5"/>
        <v>5474.329</v>
      </c>
      <c r="G31" s="233">
        <v>1071.329</v>
      </c>
      <c r="H31" s="278">
        <v>4403</v>
      </c>
      <c r="I31" s="231"/>
      <c r="J31" s="231"/>
      <c r="K31" s="234"/>
      <c r="L31" s="234"/>
      <c r="M31" s="235"/>
      <c r="N31" s="236"/>
      <c r="O31" s="237">
        <f t="shared" si="6"/>
        <v>1</v>
      </c>
      <c r="P31" s="237">
        <f>G31/D31</f>
        <v>1</v>
      </c>
      <c r="Q31" s="237"/>
      <c r="R31" s="238"/>
      <c r="S31" s="238"/>
      <c r="T31" s="238"/>
      <c r="U31" s="238"/>
    </row>
    <row r="32" spans="1:21" ht="15">
      <c r="A32" s="230">
        <v>21</v>
      </c>
      <c r="B32" s="231" t="s">
        <v>316</v>
      </c>
      <c r="C32" s="232">
        <f t="shared" si="4"/>
        <v>5689.897</v>
      </c>
      <c r="D32" s="233"/>
      <c r="E32" s="267">
        <v>5689.897</v>
      </c>
      <c r="F32" s="232">
        <f t="shared" si="5"/>
        <v>5667.8</v>
      </c>
      <c r="G32" s="233"/>
      <c r="H32" s="278">
        <v>5667.8</v>
      </c>
      <c r="I32" s="231"/>
      <c r="J32" s="231"/>
      <c r="K32" s="234"/>
      <c r="L32" s="234"/>
      <c r="M32" s="235"/>
      <c r="N32" s="236"/>
      <c r="O32" s="237">
        <f t="shared" si="6"/>
        <v>0.996116449911132</v>
      </c>
      <c r="P32" s="237"/>
      <c r="Q32" s="237"/>
      <c r="R32" s="238"/>
      <c r="S32" s="238"/>
      <c r="T32" s="238"/>
      <c r="U32" s="238"/>
    </row>
    <row r="33" spans="1:21" ht="15">
      <c r="A33" s="240">
        <v>22</v>
      </c>
      <c r="B33" s="231" t="s">
        <v>317</v>
      </c>
      <c r="C33" s="232">
        <f t="shared" si="4"/>
        <v>6184</v>
      </c>
      <c r="D33" s="233"/>
      <c r="E33" s="267">
        <v>6184</v>
      </c>
      <c r="F33" s="232">
        <f t="shared" si="5"/>
        <v>6214</v>
      </c>
      <c r="G33" s="233"/>
      <c r="H33" s="278">
        <v>6184</v>
      </c>
      <c r="I33" s="231"/>
      <c r="J33" s="231"/>
      <c r="K33" s="234">
        <v>30</v>
      </c>
      <c r="L33" s="234"/>
      <c r="M33" s="235">
        <v>30</v>
      </c>
      <c r="N33" s="236"/>
      <c r="O33" s="237">
        <f t="shared" si="6"/>
        <v>1.0048512289780078</v>
      </c>
      <c r="P33" s="237"/>
      <c r="Q33" s="237"/>
      <c r="R33" s="238"/>
      <c r="S33" s="238"/>
      <c r="T33" s="238"/>
      <c r="U33" s="238"/>
    </row>
    <row r="34" spans="1:21" ht="15">
      <c r="A34" s="230">
        <v>23</v>
      </c>
      <c r="B34" s="231" t="s">
        <v>318</v>
      </c>
      <c r="C34" s="232">
        <f t="shared" si="4"/>
        <v>7890</v>
      </c>
      <c r="D34" s="233"/>
      <c r="E34" s="267">
        <v>7890</v>
      </c>
      <c r="F34" s="232">
        <f t="shared" si="5"/>
        <v>7890</v>
      </c>
      <c r="G34" s="233"/>
      <c r="H34" s="278">
        <v>7890</v>
      </c>
      <c r="I34" s="231"/>
      <c r="J34" s="231"/>
      <c r="K34" s="234"/>
      <c r="L34" s="234"/>
      <c r="M34" s="235"/>
      <c r="N34" s="236"/>
      <c r="O34" s="237">
        <f t="shared" si="6"/>
        <v>1</v>
      </c>
      <c r="P34" s="237"/>
      <c r="Q34" s="237"/>
      <c r="R34" s="238"/>
      <c r="S34" s="238"/>
      <c r="T34" s="238"/>
      <c r="U34" s="238"/>
    </row>
    <row r="35" spans="1:21" ht="15">
      <c r="A35" s="240">
        <v>24</v>
      </c>
      <c r="B35" s="231" t="s">
        <v>238</v>
      </c>
      <c r="C35" s="232">
        <f t="shared" si="4"/>
        <v>8260</v>
      </c>
      <c r="D35" s="233"/>
      <c r="E35" s="267">
        <v>8260</v>
      </c>
      <c r="F35" s="232">
        <f t="shared" si="5"/>
        <v>8224</v>
      </c>
      <c r="G35" s="233"/>
      <c r="H35" s="278">
        <v>8224</v>
      </c>
      <c r="I35" s="231"/>
      <c r="J35" s="231"/>
      <c r="K35" s="234"/>
      <c r="L35" s="234"/>
      <c r="M35" s="235"/>
      <c r="N35" s="236"/>
      <c r="O35" s="237">
        <f t="shared" si="6"/>
        <v>0.9956416464891041</v>
      </c>
      <c r="P35" s="237"/>
      <c r="Q35" s="237"/>
      <c r="R35" s="238"/>
      <c r="S35" s="238"/>
      <c r="T35" s="238"/>
      <c r="U35" s="238"/>
    </row>
    <row r="36" spans="1:21" ht="15">
      <c r="A36" s="230">
        <v>25</v>
      </c>
      <c r="B36" s="231" t="s">
        <v>319</v>
      </c>
      <c r="C36" s="232">
        <f t="shared" si="4"/>
        <v>9726</v>
      </c>
      <c r="D36" s="233"/>
      <c r="E36" s="267">
        <v>9726</v>
      </c>
      <c r="F36" s="232">
        <f t="shared" si="5"/>
        <v>9726</v>
      </c>
      <c r="G36" s="233"/>
      <c r="H36" s="278">
        <v>9726</v>
      </c>
      <c r="I36" s="231"/>
      <c r="J36" s="231"/>
      <c r="K36" s="234"/>
      <c r="L36" s="234"/>
      <c r="M36" s="235"/>
      <c r="N36" s="236"/>
      <c r="O36" s="237">
        <f t="shared" si="6"/>
        <v>1</v>
      </c>
      <c r="P36" s="237"/>
      <c r="Q36" s="237"/>
      <c r="R36" s="238"/>
      <c r="S36" s="238"/>
      <c r="T36" s="238"/>
      <c r="U36" s="238"/>
    </row>
    <row r="37" spans="1:21" ht="15">
      <c r="A37" s="240">
        <v>26</v>
      </c>
      <c r="B37" s="231" t="s">
        <v>320</v>
      </c>
      <c r="C37" s="232">
        <f t="shared" si="4"/>
        <v>10280.007</v>
      </c>
      <c r="D37" s="233"/>
      <c r="E37" s="267">
        <v>10280.007</v>
      </c>
      <c r="F37" s="232">
        <f t="shared" si="5"/>
        <v>9927.431999999999</v>
      </c>
      <c r="G37" s="233"/>
      <c r="H37" s="278">
        <v>9927.431999999999</v>
      </c>
      <c r="I37" s="231"/>
      <c r="J37" s="231"/>
      <c r="K37" s="234"/>
      <c r="L37" s="234"/>
      <c r="M37" s="235"/>
      <c r="N37" s="236"/>
      <c r="O37" s="237">
        <f t="shared" si="6"/>
        <v>0.9657028443657674</v>
      </c>
      <c r="P37" s="237"/>
      <c r="Q37" s="237"/>
      <c r="R37" s="238"/>
      <c r="S37" s="238"/>
      <c r="T37" s="238"/>
      <c r="U37" s="238"/>
    </row>
    <row r="38" spans="1:17" ht="12.75">
      <c r="A38" s="230">
        <v>27</v>
      </c>
      <c r="B38" s="241" t="s">
        <v>321</v>
      </c>
      <c r="C38" s="232">
        <f t="shared" si="4"/>
        <v>14317.152</v>
      </c>
      <c r="D38" s="235">
        <v>3760.152</v>
      </c>
      <c r="E38" s="269">
        <v>10557</v>
      </c>
      <c r="F38" s="232">
        <f t="shared" si="5"/>
        <v>14221.563</v>
      </c>
      <c r="G38" s="232">
        <v>3664.563</v>
      </c>
      <c r="H38" s="279">
        <v>10557</v>
      </c>
      <c r="I38" s="242"/>
      <c r="J38" s="241"/>
      <c r="K38" s="235"/>
      <c r="L38" s="235"/>
      <c r="M38" s="235"/>
      <c r="N38" s="242"/>
      <c r="O38" s="237">
        <f t="shared" si="6"/>
        <v>0.9933234626551426</v>
      </c>
      <c r="P38" s="237">
        <f>G38/D38</f>
        <v>0.9745784212978624</v>
      </c>
      <c r="Q38" s="237">
        <f>H38/E38</f>
        <v>1</v>
      </c>
    </row>
    <row r="39" spans="1:21" ht="15">
      <c r="A39" s="240">
        <v>28</v>
      </c>
      <c r="B39" s="231" t="s">
        <v>232</v>
      </c>
      <c r="C39" s="232">
        <f t="shared" si="4"/>
        <v>10904</v>
      </c>
      <c r="D39" s="233"/>
      <c r="E39" s="267">
        <v>10904</v>
      </c>
      <c r="F39" s="232">
        <f t="shared" si="5"/>
        <v>10701</v>
      </c>
      <c r="G39" s="233"/>
      <c r="H39" s="278">
        <v>10701</v>
      </c>
      <c r="I39" s="231"/>
      <c r="J39" s="231"/>
      <c r="K39" s="234"/>
      <c r="L39" s="234"/>
      <c r="M39" s="235"/>
      <c r="N39" s="236"/>
      <c r="O39" s="237">
        <f t="shared" si="6"/>
        <v>0.9813829787234043</v>
      </c>
      <c r="P39" s="237"/>
      <c r="Q39" s="237"/>
      <c r="R39" s="238"/>
      <c r="S39" s="238"/>
      <c r="T39" s="238"/>
      <c r="U39" s="238"/>
    </row>
    <row r="40" spans="1:21" ht="24">
      <c r="A40" s="230">
        <v>29</v>
      </c>
      <c r="B40" s="231" t="s">
        <v>322</v>
      </c>
      <c r="C40" s="232">
        <f t="shared" si="4"/>
        <v>11005</v>
      </c>
      <c r="D40" s="233"/>
      <c r="E40" s="267">
        <v>11005</v>
      </c>
      <c r="F40" s="232">
        <f t="shared" si="5"/>
        <v>11005</v>
      </c>
      <c r="G40" s="233"/>
      <c r="H40" s="278">
        <v>11005</v>
      </c>
      <c r="I40" s="231"/>
      <c r="J40" s="231"/>
      <c r="K40" s="234"/>
      <c r="L40" s="234"/>
      <c r="M40" s="235"/>
      <c r="N40" s="236"/>
      <c r="O40" s="237">
        <f t="shared" si="6"/>
        <v>1</v>
      </c>
      <c r="P40" s="237"/>
      <c r="Q40" s="237"/>
      <c r="R40" s="238"/>
      <c r="S40" s="238"/>
      <c r="T40" s="238"/>
      <c r="U40" s="238"/>
    </row>
    <row r="41" spans="1:17" ht="12.75">
      <c r="A41" s="240">
        <v>30</v>
      </c>
      <c r="B41" s="241" t="s">
        <v>237</v>
      </c>
      <c r="C41" s="232">
        <f t="shared" si="4"/>
        <v>20996.929</v>
      </c>
      <c r="D41" s="235">
        <v>8823.919</v>
      </c>
      <c r="E41" s="268">
        <v>12173.01</v>
      </c>
      <c r="F41" s="232">
        <f t="shared" si="5"/>
        <v>20773.353</v>
      </c>
      <c r="G41" s="232">
        <v>8823.919</v>
      </c>
      <c r="H41" s="279">
        <v>11949.434</v>
      </c>
      <c r="I41" s="242"/>
      <c r="J41" s="241"/>
      <c r="K41" s="235"/>
      <c r="L41" s="235"/>
      <c r="M41" s="235"/>
      <c r="N41" s="242"/>
      <c r="O41" s="237">
        <f t="shared" si="6"/>
        <v>0.9893519666614103</v>
      </c>
      <c r="P41" s="237">
        <f>G41/D41</f>
        <v>1</v>
      </c>
      <c r="Q41" s="237">
        <f>H41/E41</f>
        <v>0.9816334661681868</v>
      </c>
    </row>
    <row r="42" spans="1:17" ht="12.75">
      <c r="A42" s="230">
        <v>31</v>
      </c>
      <c r="B42" s="241" t="s">
        <v>323</v>
      </c>
      <c r="C42" s="232">
        <f t="shared" si="4"/>
        <v>34848</v>
      </c>
      <c r="D42" s="235">
        <v>20000</v>
      </c>
      <c r="E42" s="268">
        <v>14848</v>
      </c>
      <c r="F42" s="232">
        <f t="shared" si="5"/>
        <v>28057</v>
      </c>
      <c r="G42" s="232">
        <v>13282</v>
      </c>
      <c r="H42" s="279">
        <v>14775</v>
      </c>
      <c r="I42" s="242"/>
      <c r="J42" s="241"/>
      <c r="K42" s="235"/>
      <c r="L42" s="235"/>
      <c r="M42" s="235"/>
      <c r="N42" s="242"/>
      <c r="O42" s="237">
        <f t="shared" si="6"/>
        <v>0.8051251147842057</v>
      </c>
      <c r="P42" s="237">
        <f>G42/D42</f>
        <v>0.6641</v>
      </c>
      <c r="Q42" s="237">
        <f>H42/E42</f>
        <v>0.9950835129310345</v>
      </c>
    </row>
    <row r="43" spans="1:21" ht="15">
      <c r="A43" s="240">
        <v>32</v>
      </c>
      <c r="B43" s="231" t="s">
        <v>324</v>
      </c>
      <c r="C43" s="232">
        <f t="shared" si="4"/>
        <v>18620</v>
      </c>
      <c r="D43" s="233"/>
      <c r="E43" s="267">
        <v>18620</v>
      </c>
      <c r="F43" s="232">
        <f t="shared" si="5"/>
        <v>16514</v>
      </c>
      <c r="G43" s="233"/>
      <c r="H43" s="278">
        <v>16514</v>
      </c>
      <c r="I43" s="231"/>
      <c r="J43" s="231"/>
      <c r="K43" s="234"/>
      <c r="L43" s="234"/>
      <c r="M43" s="235"/>
      <c r="N43" s="236"/>
      <c r="O43" s="237">
        <f t="shared" si="6"/>
        <v>0.8868958109559614</v>
      </c>
      <c r="P43" s="237"/>
      <c r="Q43" s="237"/>
      <c r="R43" s="238"/>
      <c r="S43" s="238"/>
      <c r="T43" s="238"/>
      <c r="U43" s="238"/>
    </row>
    <row r="44" spans="1:21" ht="15">
      <c r="A44" s="230">
        <v>33</v>
      </c>
      <c r="B44" s="231" t="s">
        <v>241</v>
      </c>
      <c r="C44" s="232">
        <f t="shared" si="4"/>
        <v>19033</v>
      </c>
      <c r="D44" s="233"/>
      <c r="E44" s="267">
        <v>19033</v>
      </c>
      <c r="F44" s="232">
        <f t="shared" si="5"/>
        <v>18846</v>
      </c>
      <c r="G44" s="233"/>
      <c r="H44" s="278">
        <v>18846</v>
      </c>
      <c r="I44" s="231"/>
      <c r="J44" s="231"/>
      <c r="K44" s="234"/>
      <c r="L44" s="234"/>
      <c r="M44" s="235"/>
      <c r="N44" s="236"/>
      <c r="O44" s="237">
        <f t="shared" si="6"/>
        <v>0.9901749592812483</v>
      </c>
      <c r="P44" s="237"/>
      <c r="Q44" s="237"/>
      <c r="R44" s="238"/>
      <c r="S44" s="238"/>
      <c r="T44" s="238"/>
      <c r="U44" s="238"/>
    </row>
    <row r="45" spans="1:17" ht="12.75">
      <c r="A45" s="240">
        <v>34</v>
      </c>
      <c r="B45" s="241" t="s">
        <v>248</v>
      </c>
      <c r="C45" s="232">
        <f t="shared" si="4"/>
        <v>37942.852</v>
      </c>
      <c r="D45" s="235">
        <v>18972.852</v>
      </c>
      <c r="E45" s="268">
        <v>18970</v>
      </c>
      <c r="F45" s="232">
        <f t="shared" si="5"/>
        <v>21431.67678</v>
      </c>
      <c r="G45" s="232">
        <v>2461.67678</v>
      </c>
      <c r="H45" s="279">
        <v>18970</v>
      </c>
      <c r="I45" s="242"/>
      <c r="J45" s="232"/>
      <c r="K45" s="235"/>
      <c r="L45" s="235"/>
      <c r="M45" s="235"/>
      <c r="N45" s="242"/>
      <c r="O45" s="237">
        <f t="shared" si="6"/>
        <v>0.564840955550732</v>
      </c>
      <c r="P45" s="237">
        <f>G45/D45</f>
        <v>0.12974732422937785</v>
      </c>
      <c r="Q45" s="237">
        <f>H45/E45</f>
        <v>1</v>
      </c>
    </row>
    <row r="46" spans="1:21" ht="15">
      <c r="A46" s="230">
        <v>35</v>
      </c>
      <c r="B46" s="231" t="s">
        <v>273</v>
      </c>
      <c r="C46" s="232">
        <f t="shared" si="4"/>
        <v>20384</v>
      </c>
      <c r="D46" s="233">
        <v>400</v>
      </c>
      <c r="E46" s="267">
        <v>19984</v>
      </c>
      <c r="F46" s="232">
        <f t="shared" si="5"/>
        <v>19635</v>
      </c>
      <c r="G46" s="233">
        <v>400</v>
      </c>
      <c r="H46" s="278">
        <v>19235</v>
      </c>
      <c r="I46" s="231"/>
      <c r="J46" s="231"/>
      <c r="K46" s="234"/>
      <c r="L46" s="234"/>
      <c r="M46" s="235"/>
      <c r="N46" s="236"/>
      <c r="O46" s="237">
        <f t="shared" si="6"/>
        <v>0.9632554945054945</v>
      </c>
      <c r="P46" s="237">
        <f>G46/D46</f>
        <v>1</v>
      </c>
      <c r="Q46" s="237"/>
      <c r="R46" s="238"/>
      <c r="S46" s="238"/>
      <c r="T46" s="238"/>
      <c r="U46" s="238"/>
    </row>
    <row r="47" spans="1:21" ht="15">
      <c r="A47" s="240">
        <v>36</v>
      </c>
      <c r="B47" s="231" t="s">
        <v>325</v>
      </c>
      <c r="C47" s="232">
        <f t="shared" si="4"/>
        <v>22584.755999999998</v>
      </c>
      <c r="D47" s="233"/>
      <c r="E47" s="267">
        <v>22584.755999999998</v>
      </c>
      <c r="F47" s="232">
        <f t="shared" si="5"/>
        <v>19570</v>
      </c>
      <c r="G47" s="233"/>
      <c r="H47" s="278">
        <v>19570</v>
      </c>
      <c r="I47" s="231"/>
      <c r="J47" s="231"/>
      <c r="K47" s="234"/>
      <c r="L47" s="234"/>
      <c r="M47" s="235"/>
      <c r="N47" s="236"/>
      <c r="O47" s="237">
        <f t="shared" si="6"/>
        <v>0.8665136785183777</v>
      </c>
      <c r="P47" s="237"/>
      <c r="Q47" s="237"/>
      <c r="R47" s="238"/>
      <c r="S47" s="238"/>
      <c r="T47" s="238"/>
      <c r="U47" s="238"/>
    </row>
    <row r="48" spans="1:17" ht="12.75">
      <c r="A48" s="230">
        <v>37</v>
      </c>
      <c r="B48" s="241" t="s">
        <v>257</v>
      </c>
      <c r="C48" s="232">
        <f t="shared" si="4"/>
        <v>23808</v>
      </c>
      <c r="D48" s="235">
        <v>500</v>
      </c>
      <c r="E48" s="268">
        <v>23308</v>
      </c>
      <c r="F48" s="232">
        <f t="shared" si="5"/>
        <v>19984</v>
      </c>
      <c r="G48" s="232">
        <v>0</v>
      </c>
      <c r="H48" s="279">
        <v>19984</v>
      </c>
      <c r="I48" s="242"/>
      <c r="J48" s="241"/>
      <c r="K48" s="235"/>
      <c r="L48" s="235"/>
      <c r="M48" s="235"/>
      <c r="N48" s="242"/>
      <c r="O48" s="237">
        <f t="shared" si="6"/>
        <v>0.8393817204301075</v>
      </c>
      <c r="P48" s="237">
        <f>G48/D48</f>
        <v>0</v>
      </c>
      <c r="Q48" s="237">
        <f>H48/E48</f>
        <v>0.8573880212802472</v>
      </c>
    </row>
    <row r="49" spans="1:17" ht="12.75">
      <c r="A49" s="240">
        <v>38</v>
      </c>
      <c r="B49" s="241" t="s">
        <v>259</v>
      </c>
      <c r="C49" s="232">
        <f t="shared" si="4"/>
        <v>35314</v>
      </c>
      <c r="D49" s="235">
        <v>15000</v>
      </c>
      <c r="E49" s="268">
        <v>20314</v>
      </c>
      <c r="F49" s="232">
        <f t="shared" si="5"/>
        <v>35245</v>
      </c>
      <c r="G49" s="232">
        <v>15000</v>
      </c>
      <c r="H49" s="279">
        <v>20245</v>
      </c>
      <c r="I49" s="242"/>
      <c r="J49" s="241"/>
      <c r="K49" s="235"/>
      <c r="L49" s="235"/>
      <c r="M49" s="235"/>
      <c r="N49" s="242"/>
      <c r="O49" s="237">
        <f t="shared" si="6"/>
        <v>0.9980461006966076</v>
      </c>
      <c r="P49" s="237">
        <f>G49/D49</f>
        <v>1</v>
      </c>
      <c r="Q49" s="237">
        <f>H49/E49</f>
        <v>0.9966033277542582</v>
      </c>
    </row>
    <row r="50" spans="1:21" ht="15">
      <c r="A50" s="230">
        <v>39</v>
      </c>
      <c r="B50" s="231" t="s">
        <v>326</v>
      </c>
      <c r="C50" s="232">
        <f t="shared" si="4"/>
        <v>25485</v>
      </c>
      <c r="D50" s="233"/>
      <c r="E50" s="267">
        <v>25485</v>
      </c>
      <c r="F50" s="232">
        <f t="shared" si="5"/>
        <v>25118</v>
      </c>
      <c r="G50" s="233"/>
      <c r="H50" s="278">
        <v>25118</v>
      </c>
      <c r="I50" s="231"/>
      <c r="J50" s="231"/>
      <c r="K50" s="234"/>
      <c r="L50" s="234"/>
      <c r="M50" s="235"/>
      <c r="N50" s="236"/>
      <c r="O50" s="237">
        <f t="shared" si="6"/>
        <v>0.9855993721797136</v>
      </c>
      <c r="P50" s="237"/>
      <c r="Q50" s="237"/>
      <c r="R50" s="238"/>
      <c r="S50" s="238"/>
      <c r="T50" s="238"/>
      <c r="U50" s="238"/>
    </row>
    <row r="51" spans="1:21" ht="15">
      <c r="A51" s="240">
        <v>40</v>
      </c>
      <c r="B51" s="231" t="s">
        <v>235</v>
      </c>
      <c r="C51" s="232">
        <f t="shared" si="4"/>
        <v>29904.292999999998</v>
      </c>
      <c r="D51" s="233"/>
      <c r="E51" s="267">
        <v>29904.292999999998</v>
      </c>
      <c r="F51" s="232">
        <f t="shared" si="5"/>
        <v>29571.180399999997</v>
      </c>
      <c r="G51" s="233"/>
      <c r="H51" s="278">
        <v>29571.180399999997</v>
      </c>
      <c r="I51" s="231"/>
      <c r="J51" s="231"/>
      <c r="K51" s="234"/>
      <c r="L51" s="234"/>
      <c r="M51" s="235"/>
      <c r="N51" s="236"/>
      <c r="O51" s="237">
        <f t="shared" si="6"/>
        <v>0.9888607097315425</v>
      </c>
      <c r="P51" s="237"/>
      <c r="Q51" s="237"/>
      <c r="R51" s="238"/>
      <c r="S51" s="238"/>
      <c r="T51" s="238"/>
      <c r="U51" s="238"/>
    </row>
    <row r="52" spans="1:21" ht="15">
      <c r="A52" s="230">
        <v>41</v>
      </c>
      <c r="B52" s="231" t="s">
        <v>242</v>
      </c>
      <c r="C52" s="232">
        <f t="shared" si="4"/>
        <v>33024</v>
      </c>
      <c r="D52" s="233"/>
      <c r="E52" s="267">
        <v>33024</v>
      </c>
      <c r="F52" s="232">
        <f t="shared" si="5"/>
        <v>32864</v>
      </c>
      <c r="G52" s="233"/>
      <c r="H52" s="278">
        <v>32864</v>
      </c>
      <c r="I52" s="231"/>
      <c r="J52" s="231"/>
      <c r="K52" s="234"/>
      <c r="L52" s="234"/>
      <c r="M52" s="235"/>
      <c r="N52" s="236"/>
      <c r="O52" s="237">
        <f t="shared" si="6"/>
        <v>0.9951550387596899</v>
      </c>
      <c r="P52" s="237"/>
      <c r="Q52" s="237"/>
      <c r="R52" s="238"/>
      <c r="S52" s="238"/>
      <c r="T52" s="238"/>
      <c r="U52" s="238"/>
    </row>
    <row r="53" spans="1:21" ht="15">
      <c r="A53" s="240">
        <v>42</v>
      </c>
      <c r="B53" s="231" t="s">
        <v>327</v>
      </c>
      <c r="C53" s="232">
        <f t="shared" si="4"/>
        <v>42380</v>
      </c>
      <c r="D53" s="233"/>
      <c r="E53" s="267">
        <v>42380</v>
      </c>
      <c r="F53" s="232">
        <f t="shared" si="5"/>
        <v>41009</v>
      </c>
      <c r="G53" s="233"/>
      <c r="H53" s="278">
        <v>41009</v>
      </c>
      <c r="I53" s="231"/>
      <c r="J53" s="231"/>
      <c r="K53" s="234"/>
      <c r="L53" s="234"/>
      <c r="M53" s="235"/>
      <c r="N53" s="236"/>
      <c r="O53" s="237">
        <f t="shared" si="6"/>
        <v>0.9676498348277489</v>
      </c>
      <c r="P53" s="237"/>
      <c r="Q53" s="237"/>
      <c r="R53" s="238"/>
      <c r="S53" s="238"/>
      <c r="T53" s="238"/>
      <c r="U53" s="238"/>
    </row>
    <row r="54" spans="1:21" ht="15">
      <c r="A54" s="230">
        <v>43</v>
      </c>
      <c r="B54" s="231" t="s">
        <v>271</v>
      </c>
      <c r="C54" s="232">
        <f t="shared" si="4"/>
        <v>44530</v>
      </c>
      <c r="D54" s="233"/>
      <c r="E54" s="267">
        <v>44530</v>
      </c>
      <c r="F54" s="232">
        <f t="shared" si="5"/>
        <v>44131</v>
      </c>
      <c r="G54" s="233"/>
      <c r="H54" s="278">
        <v>44131</v>
      </c>
      <c r="I54" s="231"/>
      <c r="J54" s="231"/>
      <c r="K54" s="234"/>
      <c r="L54" s="234"/>
      <c r="M54" s="235"/>
      <c r="N54" s="236"/>
      <c r="O54" s="237">
        <f t="shared" si="6"/>
        <v>0.991039748484168</v>
      </c>
      <c r="P54" s="237"/>
      <c r="Q54" s="237"/>
      <c r="R54" s="238"/>
      <c r="S54" s="238"/>
      <c r="T54" s="238"/>
      <c r="U54" s="238"/>
    </row>
    <row r="55" spans="1:21" ht="24">
      <c r="A55" s="240">
        <v>44</v>
      </c>
      <c r="B55" s="231" t="s">
        <v>328</v>
      </c>
      <c r="C55" s="232">
        <f t="shared" si="4"/>
        <v>97822.520178</v>
      </c>
      <c r="D55" s="233">
        <v>36432.520178</v>
      </c>
      <c r="E55" s="267">
        <v>61390</v>
      </c>
      <c r="F55" s="232">
        <f t="shared" si="5"/>
        <v>91123.492178</v>
      </c>
      <c r="G55" s="233">
        <v>29733.492178</v>
      </c>
      <c r="H55" s="278">
        <v>61390</v>
      </c>
      <c r="I55" s="231"/>
      <c r="J55" s="231"/>
      <c r="K55" s="234"/>
      <c r="L55" s="234"/>
      <c r="M55" s="235"/>
      <c r="N55" s="236"/>
      <c r="O55" s="237">
        <f t="shared" si="6"/>
        <v>0.931518550249878</v>
      </c>
      <c r="P55" s="237">
        <f>G55/D55</f>
        <v>0.8161250452268947</v>
      </c>
      <c r="Q55" s="237"/>
      <c r="R55" s="238"/>
      <c r="S55" s="238"/>
      <c r="T55" s="238"/>
      <c r="U55" s="238"/>
    </row>
    <row r="56" spans="1:21" ht="24">
      <c r="A56" s="230">
        <v>45</v>
      </c>
      <c r="B56" s="231" t="s">
        <v>270</v>
      </c>
      <c r="C56" s="232">
        <f t="shared" si="4"/>
        <v>107805.884</v>
      </c>
      <c r="D56" s="233">
        <v>2409.884</v>
      </c>
      <c r="E56" s="267">
        <v>105396</v>
      </c>
      <c r="F56" s="232">
        <f t="shared" si="5"/>
        <v>109975.555</v>
      </c>
      <c r="G56" s="233">
        <v>2365.555</v>
      </c>
      <c r="H56" s="278">
        <v>102751</v>
      </c>
      <c r="I56" s="231"/>
      <c r="J56" s="231"/>
      <c r="K56" s="234">
        <v>4859</v>
      </c>
      <c r="L56" s="234"/>
      <c r="M56" s="235">
        <v>4859</v>
      </c>
      <c r="N56" s="236"/>
      <c r="O56" s="237">
        <f t="shared" si="6"/>
        <v>1.0201257196685107</v>
      </c>
      <c r="P56" s="237">
        <f>G56/D56</f>
        <v>0.9816053386802019</v>
      </c>
      <c r="Q56" s="237"/>
      <c r="R56" s="238"/>
      <c r="S56" s="238"/>
      <c r="T56" s="238"/>
      <c r="U56" s="238"/>
    </row>
    <row r="57" spans="1:21" ht="24">
      <c r="A57" s="240">
        <v>46</v>
      </c>
      <c r="B57" s="231" t="s">
        <v>329</v>
      </c>
      <c r="C57" s="232">
        <f t="shared" si="4"/>
        <v>148107</v>
      </c>
      <c r="D57" s="233">
        <v>465</v>
      </c>
      <c r="E57" s="267">
        <v>147642</v>
      </c>
      <c r="F57" s="232">
        <f t="shared" si="5"/>
        <v>144715</v>
      </c>
      <c r="G57" s="233">
        <v>0</v>
      </c>
      <c r="H57" s="278">
        <v>144715</v>
      </c>
      <c r="I57" s="231"/>
      <c r="J57" s="231"/>
      <c r="K57" s="234"/>
      <c r="L57" s="234"/>
      <c r="M57" s="235"/>
      <c r="N57" s="236"/>
      <c r="O57" s="237">
        <f t="shared" si="6"/>
        <v>0.9770976388691959</v>
      </c>
      <c r="P57" s="237">
        <f>G57/D57</f>
        <v>0</v>
      </c>
      <c r="Q57" s="237"/>
      <c r="R57" s="238"/>
      <c r="S57" s="238"/>
      <c r="T57" s="238"/>
      <c r="U57" s="238"/>
    </row>
    <row r="58" spans="1:21" ht="15">
      <c r="A58" s="230">
        <v>47</v>
      </c>
      <c r="B58" s="231" t="s">
        <v>330</v>
      </c>
      <c r="C58" s="232">
        <f t="shared" si="4"/>
        <v>156533</v>
      </c>
      <c r="D58" s="233"/>
      <c r="E58" s="267">
        <v>156533</v>
      </c>
      <c r="F58" s="232">
        <f t="shared" si="5"/>
        <v>148191</v>
      </c>
      <c r="G58" s="233"/>
      <c r="H58" s="278">
        <v>148191</v>
      </c>
      <c r="I58" s="231"/>
      <c r="J58" s="231"/>
      <c r="K58" s="234"/>
      <c r="L58" s="234"/>
      <c r="M58" s="235"/>
      <c r="N58" s="236"/>
      <c r="O58" s="237">
        <f t="shared" si="6"/>
        <v>0.9467077229721529</v>
      </c>
      <c r="P58" s="237"/>
      <c r="Q58" s="237"/>
      <c r="R58" s="238"/>
      <c r="S58" s="238"/>
      <c r="T58" s="238"/>
      <c r="U58" s="238"/>
    </row>
    <row r="59" spans="1:21" ht="24">
      <c r="A59" s="240">
        <v>48</v>
      </c>
      <c r="B59" s="231" t="s">
        <v>331</v>
      </c>
      <c r="C59" s="232">
        <f t="shared" si="4"/>
        <v>212643.997</v>
      </c>
      <c r="D59" s="233">
        <v>4347.997</v>
      </c>
      <c r="E59" s="267">
        <v>208296</v>
      </c>
      <c r="F59" s="232">
        <f t="shared" si="5"/>
        <v>207820.997</v>
      </c>
      <c r="G59" s="233">
        <v>4347.997</v>
      </c>
      <c r="H59" s="278">
        <v>203473</v>
      </c>
      <c r="I59" s="231"/>
      <c r="J59" s="231"/>
      <c r="K59" s="234"/>
      <c r="L59" s="234"/>
      <c r="M59" s="235"/>
      <c r="N59" s="236"/>
      <c r="O59" s="237">
        <f t="shared" si="6"/>
        <v>0.9773188988730305</v>
      </c>
      <c r="P59" s="237">
        <f t="shared" si="6"/>
        <v>1</v>
      </c>
      <c r="Q59" s="237"/>
      <c r="R59" s="238"/>
      <c r="S59" s="238"/>
      <c r="T59" s="238"/>
      <c r="U59" s="238"/>
    </row>
    <row r="60" spans="1:21" ht="15">
      <c r="A60" s="230">
        <v>49</v>
      </c>
      <c r="B60" s="231" t="s">
        <v>272</v>
      </c>
      <c r="C60" s="232">
        <f t="shared" si="4"/>
        <v>468976</v>
      </c>
      <c r="D60" s="233">
        <v>5000</v>
      </c>
      <c r="E60" s="267">
        <v>463976</v>
      </c>
      <c r="F60" s="232">
        <f t="shared" si="5"/>
        <v>468674</v>
      </c>
      <c r="G60" s="233">
        <v>5000</v>
      </c>
      <c r="H60" s="278">
        <v>463674</v>
      </c>
      <c r="I60" s="231"/>
      <c r="J60" s="231"/>
      <c r="K60" s="234"/>
      <c r="L60" s="234"/>
      <c r="M60" s="235"/>
      <c r="N60" s="236"/>
      <c r="O60" s="237">
        <f aca="true" t="shared" si="7" ref="O60:P91">F60/C60</f>
        <v>0.9993560438060797</v>
      </c>
      <c r="P60" s="237">
        <f t="shared" si="7"/>
        <v>1</v>
      </c>
      <c r="Q60" s="237"/>
      <c r="R60" s="238"/>
      <c r="S60" s="238"/>
      <c r="T60" s="238"/>
      <c r="U60" s="238"/>
    </row>
    <row r="61" spans="1:21" ht="15">
      <c r="A61" s="240">
        <v>50</v>
      </c>
      <c r="B61" s="231" t="s">
        <v>332</v>
      </c>
      <c r="C61" s="232">
        <f t="shared" si="4"/>
        <v>832333</v>
      </c>
      <c r="D61" s="233">
        <v>5412</v>
      </c>
      <c r="E61" s="267">
        <v>826921</v>
      </c>
      <c r="F61" s="232">
        <f t="shared" si="5"/>
        <v>615518.831</v>
      </c>
      <c r="G61" s="233">
        <v>475.831</v>
      </c>
      <c r="H61" s="278">
        <v>615043</v>
      </c>
      <c r="I61" s="231"/>
      <c r="J61" s="231"/>
      <c r="K61" s="234"/>
      <c r="L61" s="234"/>
      <c r="M61" s="235"/>
      <c r="N61" s="236"/>
      <c r="O61" s="237">
        <f t="shared" si="7"/>
        <v>0.7395103053705668</v>
      </c>
      <c r="P61" s="237">
        <f t="shared" si="7"/>
        <v>0.08792147080561714</v>
      </c>
      <c r="Q61" s="237"/>
      <c r="R61" s="238"/>
      <c r="S61" s="238"/>
      <c r="T61" s="238"/>
      <c r="U61" s="238"/>
    </row>
    <row r="62" spans="1:21" ht="24">
      <c r="A62" s="230">
        <v>51</v>
      </c>
      <c r="B62" s="241" t="s">
        <v>333</v>
      </c>
      <c r="C62" s="232">
        <f t="shared" si="4"/>
        <v>5000</v>
      </c>
      <c r="D62" s="243">
        <v>5000</v>
      </c>
      <c r="E62" s="270"/>
      <c r="F62" s="232">
        <f t="shared" si="5"/>
        <v>1000</v>
      </c>
      <c r="G62" s="244">
        <v>1000</v>
      </c>
      <c r="H62" s="280"/>
      <c r="I62" s="244"/>
      <c r="J62" s="244"/>
      <c r="K62" s="243">
        <v>0</v>
      </c>
      <c r="L62" s="243"/>
      <c r="M62" s="245"/>
      <c r="N62" s="244"/>
      <c r="O62" s="237">
        <f t="shared" si="7"/>
        <v>0.2</v>
      </c>
      <c r="P62" s="237">
        <f t="shared" si="7"/>
        <v>0.2</v>
      </c>
      <c r="Q62" s="237"/>
      <c r="R62" s="239"/>
      <c r="S62" s="239"/>
      <c r="T62" s="239"/>
      <c r="U62" s="239"/>
    </row>
    <row r="63" spans="1:17" ht="12.75">
      <c r="A63" s="240">
        <v>52</v>
      </c>
      <c r="B63" s="241" t="s">
        <v>334</v>
      </c>
      <c r="C63" s="232">
        <f t="shared" si="4"/>
        <v>8125.997</v>
      </c>
      <c r="D63" s="235">
        <v>8125.997</v>
      </c>
      <c r="E63" s="268"/>
      <c r="F63" s="232">
        <f t="shared" si="5"/>
        <v>5001.65</v>
      </c>
      <c r="G63" s="232">
        <v>5001.65</v>
      </c>
      <c r="H63" s="279"/>
      <c r="I63" s="242"/>
      <c r="J63" s="241"/>
      <c r="K63" s="235"/>
      <c r="L63" s="235"/>
      <c r="M63" s="235"/>
      <c r="N63" s="242"/>
      <c r="O63" s="237">
        <f t="shared" si="7"/>
        <v>0.6155121642304322</v>
      </c>
      <c r="P63" s="237">
        <f t="shared" si="7"/>
        <v>0.6155121642304322</v>
      </c>
      <c r="Q63" s="237"/>
    </row>
    <row r="64" spans="1:17" ht="12.75">
      <c r="A64" s="230">
        <v>53</v>
      </c>
      <c r="B64" s="241" t="s">
        <v>335</v>
      </c>
      <c r="C64" s="232">
        <f t="shared" si="4"/>
        <v>3000</v>
      </c>
      <c r="D64" s="235">
        <v>3000</v>
      </c>
      <c r="E64" s="268"/>
      <c r="F64" s="232">
        <f t="shared" si="5"/>
        <v>0</v>
      </c>
      <c r="G64" s="232">
        <v>0</v>
      </c>
      <c r="H64" s="279"/>
      <c r="I64" s="242"/>
      <c r="J64" s="241"/>
      <c r="K64" s="235"/>
      <c r="L64" s="235"/>
      <c r="M64" s="235"/>
      <c r="N64" s="242"/>
      <c r="O64" s="237">
        <f t="shared" si="7"/>
        <v>0</v>
      </c>
      <c r="P64" s="237">
        <f t="shared" si="7"/>
        <v>0</v>
      </c>
      <c r="Q64" s="237"/>
    </row>
    <row r="65" spans="1:17" ht="12.75">
      <c r="A65" s="240">
        <v>54</v>
      </c>
      <c r="B65" s="241" t="s">
        <v>336</v>
      </c>
      <c r="C65" s="232">
        <f t="shared" si="4"/>
        <v>29915.272</v>
      </c>
      <c r="D65" s="235">
        <v>29915.272</v>
      </c>
      <c r="E65" s="268"/>
      <c r="F65" s="232">
        <f t="shared" si="5"/>
        <v>27415.272</v>
      </c>
      <c r="G65" s="232">
        <v>27415.272</v>
      </c>
      <c r="H65" s="279"/>
      <c r="I65" s="242"/>
      <c r="J65" s="241"/>
      <c r="K65" s="235"/>
      <c r="L65" s="235"/>
      <c r="M65" s="235"/>
      <c r="N65" s="242"/>
      <c r="O65" s="237">
        <f t="shared" si="7"/>
        <v>0.9164306445216343</v>
      </c>
      <c r="P65" s="237">
        <f t="shared" si="7"/>
        <v>0.9164306445216343</v>
      </c>
      <c r="Q65" s="237"/>
    </row>
    <row r="66" spans="1:17" ht="12.75">
      <c r="A66" s="230">
        <v>55</v>
      </c>
      <c r="B66" s="241" t="s">
        <v>267</v>
      </c>
      <c r="C66" s="232">
        <f t="shared" si="4"/>
        <v>12540</v>
      </c>
      <c r="D66" s="235">
        <v>12540</v>
      </c>
      <c r="E66" s="268"/>
      <c r="F66" s="232">
        <f t="shared" si="5"/>
        <v>6500</v>
      </c>
      <c r="G66" s="232">
        <v>6500</v>
      </c>
      <c r="H66" s="279"/>
      <c r="I66" s="242"/>
      <c r="J66" s="232"/>
      <c r="K66" s="235"/>
      <c r="L66" s="235"/>
      <c r="M66" s="235"/>
      <c r="N66" s="242"/>
      <c r="O66" s="237">
        <f t="shared" si="7"/>
        <v>0.518341307814992</v>
      </c>
      <c r="P66" s="237">
        <f t="shared" si="7"/>
        <v>0.518341307814992</v>
      </c>
      <c r="Q66" s="237"/>
    </row>
    <row r="67" spans="1:17" ht="12.75">
      <c r="A67" s="240">
        <v>56</v>
      </c>
      <c r="B67" s="241" t="s">
        <v>337</v>
      </c>
      <c r="C67" s="232">
        <f t="shared" si="4"/>
        <v>13000</v>
      </c>
      <c r="D67" s="235">
        <v>13000</v>
      </c>
      <c r="E67" s="268"/>
      <c r="F67" s="232">
        <f t="shared" si="5"/>
        <v>12219.22016</v>
      </c>
      <c r="G67" s="232">
        <v>12219.22016</v>
      </c>
      <c r="H67" s="279"/>
      <c r="I67" s="242"/>
      <c r="J67" s="232"/>
      <c r="K67" s="235"/>
      <c r="L67" s="235"/>
      <c r="M67" s="235"/>
      <c r="N67" s="242"/>
      <c r="O67" s="237">
        <f t="shared" si="7"/>
        <v>0.9399400123076924</v>
      </c>
      <c r="P67" s="237">
        <f t="shared" si="7"/>
        <v>0.9399400123076924</v>
      </c>
      <c r="Q67" s="237"/>
    </row>
    <row r="68" spans="1:17" ht="12.75">
      <c r="A68" s="230">
        <v>57</v>
      </c>
      <c r="B68" s="241" t="s">
        <v>268</v>
      </c>
      <c r="C68" s="232">
        <f t="shared" si="4"/>
        <v>4000</v>
      </c>
      <c r="D68" s="235">
        <v>4000</v>
      </c>
      <c r="E68" s="268"/>
      <c r="F68" s="232">
        <f t="shared" si="5"/>
        <v>3200</v>
      </c>
      <c r="G68" s="232">
        <v>3200</v>
      </c>
      <c r="H68" s="279"/>
      <c r="I68" s="242"/>
      <c r="J68" s="232"/>
      <c r="K68" s="235"/>
      <c r="L68" s="235"/>
      <c r="M68" s="235"/>
      <c r="N68" s="242"/>
      <c r="O68" s="237">
        <f t="shared" si="7"/>
        <v>0.8</v>
      </c>
      <c r="P68" s="237">
        <f t="shared" si="7"/>
        <v>0.8</v>
      </c>
      <c r="Q68" s="237"/>
    </row>
    <row r="69" spans="1:17" ht="24">
      <c r="A69" s="240">
        <v>58</v>
      </c>
      <c r="B69" s="241" t="s">
        <v>249</v>
      </c>
      <c r="C69" s="232">
        <f t="shared" si="4"/>
        <v>1446.455583</v>
      </c>
      <c r="D69" s="235">
        <v>1446.455583</v>
      </c>
      <c r="E69" s="268"/>
      <c r="F69" s="232">
        <f t="shared" si="5"/>
        <v>0</v>
      </c>
      <c r="G69" s="232">
        <v>0</v>
      </c>
      <c r="H69" s="279"/>
      <c r="I69" s="242"/>
      <c r="J69" s="241"/>
      <c r="K69" s="235"/>
      <c r="L69" s="235"/>
      <c r="M69" s="235"/>
      <c r="N69" s="242"/>
      <c r="O69" s="237">
        <f t="shared" si="7"/>
        <v>0</v>
      </c>
      <c r="P69" s="237">
        <f t="shared" si="7"/>
        <v>0</v>
      </c>
      <c r="Q69" s="237"/>
    </row>
    <row r="70" spans="1:17" ht="12.75">
      <c r="A70" s="230">
        <v>59</v>
      </c>
      <c r="B70" s="241" t="s">
        <v>338</v>
      </c>
      <c r="C70" s="232">
        <f t="shared" si="4"/>
        <v>4000</v>
      </c>
      <c r="D70" s="235">
        <v>4000</v>
      </c>
      <c r="E70" s="268"/>
      <c r="F70" s="232">
        <f t="shared" si="5"/>
        <v>4000</v>
      </c>
      <c r="G70" s="232">
        <v>4000</v>
      </c>
      <c r="H70" s="279"/>
      <c r="I70" s="242"/>
      <c r="J70" s="241"/>
      <c r="K70" s="235"/>
      <c r="L70" s="235"/>
      <c r="M70" s="235"/>
      <c r="N70" s="242"/>
      <c r="O70" s="237">
        <f t="shared" si="7"/>
        <v>1</v>
      </c>
      <c r="P70" s="237">
        <f t="shared" si="7"/>
        <v>1</v>
      </c>
      <c r="Q70" s="237"/>
    </row>
    <row r="71" spans="1:17" ht="12.75">
      <c r="A71" s="240">
        <v>60</v>
      </c>
      <c r="B71" s="241" t="s">
        <v>339</v>
      </c>
      <c r="C71" s="232">
        <f t="shared" si="4"/>
        <v>4000</v>
      </c>
      <c r="D71" s="235">
        <v>4000</v>
      </c>
      <c r="E71" s="268"/>
      <c r="F71" s="232">
        <f t="shared" si="5"/>
        <v>4000</v>
      </c>
      <c r="G71" s="232">
        <v>4000</v>
      </c>
      <c r="H71" s="279"/>
      <c r="I71" s="242"/>
      <c r="J71" s="241"/>
      <c r="K71" s="235"/>
      <c r="L71" s="235"/>
      <c r="M71" s="235"/>
      <c r="N71" s="242"/>
      <c r="O71" s="237">
        <f t="shared" si="7"/>
        <v>1</v>
      </c>
      <c r="P71" s="237">
        <f t="shared" si="7"/>
        <v>1</v>
      </c>
      <c r="Q71" s="237"/>
    </row>
    <row r="72" spans="1:17" ht="12.75">
      <c r="A72" s="230">
        <v>61</v>
      </c>
      <c r="B72" s="241" t="s">
        <v>340</v>
      </c>
      <c r="C72" s="232">
        <f t="shared" si="4"/>
        <v>1500</v>
      </c>
      <c r="D72" s="235">
        <v>1500</v>
      </c>
      <c r="E72" s="268"/>
      <c r="F72" s="232">
        <f t="shared" si="5"/>
        <v>1500</v>
      </c>
      <c r="G72" s="232">
        <v>1500</v>
      </c>
      <c r="H72" s="279"/>
      <c r="I72" s="242"/>
      <c r="J72" s="241"/>
      <c r="K72" s="235">
        <v>0</v>
      </c>
      <c r="L72" s="235"/>
      <c r="M72" s="235"/>
      <c r="N72" s="242"/>
      <c r="O72" s="237">
        <f t="shared" si="7"/>
        <v>1</v>
      </c>
      <c r="P72" s="237">
        <f t="shared" si="7"/>
        <v>1</v>
      </c>
      <c r="Q72" s="237"/>
    </row>
    <row r="73" spans="1:17" ht="12.75">
      <c r="A73" s="240">
        <v>62</v>
      </c>
      <c r="B73" s="241" t="s">
        <v>243</v>
      </c>
      <c r="C73" s="232">
        <f t="shared" si="4"/>
        <v>279.269</v>
      </c>
      <c r="D73" s="235">
        <v>279.269</v>
      </c>
      <c r="E73" s="268"/>
      <c r="F73" s="232">
        <f t="shared" si="5"/>
        <v>279.269</v>
      </c>
      <c r="G73" s="232">
        <v>279.269</v>
      </c>
      <c r="H73" s="279"/>
      <c r="I73" s="242"/>
      <c r="J73" s="241"/>
      <c r="K73" s="235"/>
      <c r="L73" s="235"/>
      <c r="M73" s="235"/>
      <c r="N73" s="242"/>
      <c r="O73" s="237">
        <f t="shared" si="7"/>
        <v>1</v>
      </c>
      <c r="P73" s="237">
        <f t="shared" si="7"/>
        <v>1</v>
      </c>
      <c r="Q73" s="237"/>
    </row>
    <row r="74" spans="1:17" ht="12.75">
      <c r="A74" s="230">
        <v>63</v>
      </c>
      <c r="B74" s="241" t="s">
        <v>244</v>
      </c>
      <c r="C74" s="232">
        <f t="shared" si="4"/>
        <v>419.846</v>
      </c>
      <c r="D74" s="235">
        <v>419.846</v>
      </c>
      <c r="E74" s="268"/>
      <c r="F74" s="232">
        <f t="shared" si="5"/>
        <v>372.758</v>
      </c>
      <c r="G74" s="232">
        <v>372.758</v>
      </c>
      <c r="H74" s="279"/>
      <c r="I74" s="242"/>
      <c r="J74" s="241"/>
      <c r="K74" s="235"/>
      <c r="L74" s="235"/>
      <c r="M74" s="235"/>
      <c r="N74" s="242"/>
      <c r="O74" s="237">
        <f t="shared" si="7"/>
        <v>0.8878445906356139</v>
      </c>
      <c r="P74" s="237">
        <f t="shared" si="7"/>
        <v>0.8878445906356139</v>
      </c>
      <c r="Q74" s="237"/>
    </row>
    <row r="75" spans="1:17" ht="12.75">
      <c r="A75" s="240">
        <v>64</v>
      </c>
      <c r="B75" s="241" t="s">
        <v>341</v>
      </c>
      <c r="C75" s="232">
        <f t="shared" si="4"/>
        <v>4000</v>
      </c>
      <c r="D75" s="235">
        <v>4000</v>
      </c>
      <c r="E75" s="268"/>
      <c r="F75" s="232">
        <f t="shared" si="5"/>
        <v>4000</v>
      </c>
      <c r="G75" s="232">
        <v>4000</v>
      </c>
      <c r="H75" s="279"/>
      <c r="I75" s="242"/>
      <c r="J75" s="241"/>
      <c r="K75" s="235"/>
      <c r="L75" s="235"/>
      <c r="M75" s="235"/>
      <c r="N75" s="242"/>
      <c r="O75" s="237">
        <f t="shared" si="7"/>
        <v>1</v>
      </c>
      <c r="P75" s="237">
        <f t="shared" si="7"/>
        <v>1</v>
      </c>
      <c r="Q75" s="237"/>
    </row>
    <row r="76" spans="1:17" ht="12.75">
      <c r="A76" s="230">
        <v>65</v>
      </c>
      <c r="B76" s="241" t="s">
        <v>342</v>
      </c>
      <c r="C76" s="232">
        <f aca="true" t="shared" si="8" ref="C76:C128">D76+E76</f>
        <v>2000</v>
      </c>
      <c r="D76" s="235">
        <v>2000</v>
      </c>
      <c r="E76" s="268"/>
      <c r="F76" s="232">
        <f aca="true" t="shared" si="9" ref="F76:F133">G76+H76+I76+J76+K76+N76</f>
        <v>1916.707</v>
      </c>
      <c r="G76" s="232">
        <v>1916.707</v>
      </c>
      <c r="H76" s="279"/>
      <c r="I76" s="242"/>
      <c r="J76" s="241"/>
      <c r="K76" s="235"/>
      <c r="L76" s="235"/>
      <c r="M76" s="235"/>
      <c r="N76" s="242"/>
      <c r="O76" s="237">
        <f t="shared" si="7"/>
        <v>0.9583535000000001</v>
      </c>
      <c r="P76" s="237">
        <f t="shared" si="7"/>
        <v>0.9583535000000001</v>
      </c>
      <c r="Q76" s="237"/>
    </row>
    <row r="77" spans="1:17" ht="24">
      <c r="A77" s="240">
        <v>66</v>
      </c>
      <c r="B77" s="241" t="s">
        <v>245</v>
      </c>
      <c r="C77" s="232">
        <f t="shared" si="8"/>
        <v>13600</v>
      </c>
      <c r="D77" s="235">
        <v>13600</v>
      </c>
      <c r="E77" s="268"/>
      <c r="F77" s="232">
        <f t="shared" si="9"/>
        <v>13600</v>
      </c>
      <c r="G77" s="232">
        <v>13600</v>
      </c>
      <c r="H77" s="279"/>
      <c r="I77" s="242"/>
      <c r="J77" s="241"/>
      <c r="K77" s="235"/>
      <c r="L77" s="235"/>
      <c r="M77" s="235"/>
      <c r="N77" s="242"/>
      <c r="O77" s="237">
        <f t="shared" si="7"/>
        <v>1</v>
      </c>
      <c r="P77" s="237">
        <f t="shared" si="7"/>
        <v>1</v>
      </c>
      <c r="Q77" s="237"/>
    </row>
    <row r="78" spans="1:17" ht="12.75">
      <c r="A78" s="230">
        <v>67</v>
      </c>
      <c r="B78" s="241" t="s">
        <v>246</v>
      </c>
      <c r="C78" s="232">
        <f t="shared" si="8"/>
        <v>3734.143</v>
      </c>
      <c r="D78" s="235">
        <v>3734.143</v>
      </c>
      <c r="E78" s="268"/>
      <c r="F78" s="232">
        <f t="shared" si="9"/>
        <v>3455.1207</v>
      </c>
      <c r="G78" s="232">
        <v>3455.1207</v>
      </c>
      <c r="H78" s="279"/>
      <c r="I78" s="242"/>
      <c r="J78" s="241"/>
      <c r="K78" s="235"/>
      <c r="L78" s="235"/>
      <c r="M78" s="235"/>
      <c r="N78" s="242"/>
      <c r="O78" s="237">
        <f t="shared" si="7"/>
        <v>0.9252780892429668</v>
      </c>
      <c r="P78" s="237">
        <f t="shared" si="7"/>
        <v>0.9252780892429668</v>
      </c>
      <c r="Q78" s="237"/>
    </row>
    <row r="79" spans="1:17" ht="12.75">
      <c r="A79" s="240">
        <v>68</v>
      </c>
      <c r="B79" s="241" t="s">
        <v>343</v>
      </c>
      <c r="C79" s="232">
        <f t="shared" si="8"/>
        <v>3000</v>
      </c>
      <c r="D79" s="235">
        <v>3000</v>
      </c>
      <c r="E79" s="268"/>
      <c r="F79" s="232">
        <f t="shared" si="9"/>
        <v>3000</v>
      </c>
      <c r="G79" s="232">
        <v>3000</v>
      </c>
      <c r="H79" s="279"/>
      <c r="I79" s="242"/>
      <c r="J79" s="241"/>
      <c r="K79" s="235"/>
      <c r="L79" s="235"/>
      <c r="M79" s="235"/>
      <c r="N79" s="242"/>
      <c r="O79" s="237">
        <f t="shared" si="7"/>
        <v>1</v>
      </c>
      <c r="P79" s="237">
        <f t="shared" si="7"/>
        <v>1</v>
      </c>
      <c r="Q79" s="237"/>
    </row>
    <row r="80" spans="1:17" ht="24">
      <c r="A80" s="230">
        <v>69</v>
      </c>
      <c r="B80" s="241" t="s">
        <v>247</v>
      </c>
      <c r="C80" s="232">
        <f t="shared" si="8"/>
        <v>4000</v>
      </c>
      <c r="D80" s="235">
        <v>4000</v>
      </c>
      <c r="E80" s="268"/>
      <c r="F80" s="232">
        <f t="shared" si="9"/>
        <v>4000</v>
      </c>
      <c r="G80" s="232">
        <v>4000</v>
      </c>
      <c r="H80" s="279"/>
      <c r="I80" s="242"/>
      <c r="J80" s="241"/>
      <c r="K80" s="235"/>
      <c r="L80" s="235"/>
      <c r="M80" s="235"/>
      <c r="N80" s="242"/>
      <c r="O80" s="237">
        <f t="shared" si="7"/>
        <v>1</v>
      </c>
      <c r="P80" s="237">
        <f t="shared" si="7"/>
        <v>1</v>
      </c>
      <c r="Q80" s="237"/>
    </row>
    <row r="81" spans="1:17" ht="24">
      <c r="A81" s="240">
        <v>70</v>
      </c>
      <c r="B81" s="241" t="s">
        <v>274</v>
      </c>
      <c r="C81" s="232">
        <f t="shared" si="8"/>
        <v>16676.8</v>
      </c>
      <c r="D81" s="235">
        <v>16676.8</v>
      </c>
      <c r="E81" s="268"/>
      <c r="F81" s="232">
        <f t="shared" si="9"/>
        <v>16000</v>
      </c>
      <c r="G81" s="232">
        <v>16000</v>
      </c>
      <c r="H81" s="279"/>
      <c r="I81" s="242"/>
      <c r="J81" s="241"/>
      <c r="K81" s="235"/>
      <c r="L81" s="235"/>
      <c r="M81" s="235"/>
      <c r="N81" s="242"/>
      <c r="O81" s="237">
        <f t="shared" si="7"/>
        <v>0.9594166746618057</v>
      </c>
      <c r="P81" s="237">
        <f t="shared" si="7"/>
        <v>0.9594166746618057</v>
      </c>
      <c r="Q81" s="237"/>
    </row>
    <row r="82" spans="1:17" ht="12.75">
      <c r="A82" s="230">
        <v>71</v>
      </c>
      <c r="B82" s="241" t="s">
        <v>344</v>
      </c>
      <c r="C82" s="232">
        <f t="shared" si="8"/>
        <v>1460</v>
      </c>
      <c r="D82" s="235">
        <v>1460</v>
      </c>
      <c r="E82" s="268"/>
      <c r="F82" s="232">
        <f t="shared" si="9"/>
        <v>1000</v>
      </c>
      <c r="G82" s="232">
        <v>1000</v>
      </c>
      <c r="H82" s="279"/>
      <c r="I82" s="242"/>
      <c r="J82" s="241"/>
      <c r="K82" s="235"/>
      <c r="L82" s="235"/>
      <c r="M82" s="235"/>
      <c r="N82" s="242"/>
      <c r="O82" s="237">
        <f t="shared" si="7"/>
        <v>0.684931506849315</v>
      </c>
      <c r="P82" s="237">
        <f t="shared" si="7"/>
        <v>0.684931506849315</v>
      </c>
      <c r="Q82" s="237"/>
    </row>
    <row r="83" spans="1:17" ht="12.75">
      <c r="A83" s="240">
        <v>72</v>
      </c>
      <c r="B83" s="241" t="s">
        <v>345</v>
      </c>
      <c r="C83" s="232">
        <f t="shared" si="8"/>
        <v>8000</v>
      </c>
      <c r="D83" s="235">
        <v>8000</v>
      </c>
      <c r="E83" s="268"/>
      <c r="F83" s="232">
        <f t="shared" si="9"/>
        <v>8000</v>
      </c>
      <c r="G83" s="232">
        <v>8000</v>
      </c>
      <c r="H83" s="279"/>
      <c r="I83" s="242"/>
      <c r="J83" s="241"/>
      <c r="K83" s="235"/>
      <c r="L83" s="235"/>
      <c r="M83" s="235"/>
      <c r="N83" s="242"/>
      <c r="O83" s="237">
        <f t="shared" si="7"/>
        <v>1</v>
      </c>
      <c r="P83" s="237">
        <f t="shared" si="7"/>
        <v>1</v>
      </c>
      <c r="Q83" s="237"/>
    </row>
    <row r="84" spans="1:17" ht="12.75">
      <c r="A84" s="230">
        <v>73</v>
      </c>
      <c r="B84" s="241" t="s">
        <v>346</v>
      </c>
      <c r="C84" s="232">
        <f t="shared" si="8"/>
        <v>5000</v>
      </c>
      <c r="D84" s="235">
        <v>5000</v>
      </c>
      <c r="E84" s="268"/>
      <c r="F84" s="232">
        <f t="shared" si="9"/>
        <v>5000</v>
      </c>
      <c r="G84" s="232">
        <v>5000</v>
      </c>
      <c r="H84" s="279"/>
      <c r="I84" s="242"/>
      <c r="J84" s="241"/>
      <c r="K84" s="235"/>
      <c r="L84" s="235"/>
      <c r="M84" s="235"/>
      <c r="N84" s="242"/>
      <c r="O84" s="237">
        <f t="shared" si="7"/>
        <v>1</v>
      </c>
      <c r="P84" s="237">
        <f t="shared" si="7"/>
        <v>1</v>
      </c>
      <c r="Q84" s="237"/>
    </row>
    <row r="85" spans="1:17" ht="24">
      <c r="A85" s="240">
        <v>74</v>
      </c>
      <c r="B85" s="241" t="s">
        <v>250</v>
      </c>
      <c r="C85" s="232">
        <f t="shared" si="8"/>
        <v>1000</v>
      </c>
      <c r="D85" s="235">
        <v>1000</v>
      </c>
      <c r="E85" s="268"/>
      <c r="F85" s="232">
        <f t="shared" si="9"/>
        <v>1000</v>
      </c>
      <c r="G85" s="232">
        <v>1000</v>
      </c>
      <c r="H85" s="279"/>
      <c r="I85" s="242"/>
      <c r="J85" s="241"/>
      <c r="K85" s="235"/>
      <c r="L85" s="235"/>
      <c r="M85" s="235"/>
      <c r="N85" s="242"/>
      <c r="O85" s="237">
        <f t="shared" si="7"/>
        <v>1</v>
      </c>
      <c r="P85" s="237">
        <f t="shared" si="7"/>
        <v>1</v>
      </c>
      <c r="Q85" s="237"/>
    </row>
    <row r="86" spans="1:21" s="238" customFormat="1" ht="24">
      <c r="A86" s="230">
        <v>75</v>
      </c>
      <c r="B86" s="241" t="s">
        <v>251</v>
      </c>
      <c r="C86" s="232">
        <f t="shared" si="8"/>
        <v>2000</v>
      </c>
      <c r="D86" s="235">
        <v>2000</v>
      </c>
      <c r="E86" s="268"/>
      <c r="F86" s="232">
        <f t="shared" si="9"/>
        <v>2000</v>
      </c>
      <c r="G86" s="232">
        <v>2000</v>
      </c>
      <c r="H86" s="279"/>
      <c r="I86" s="242"/>
      <c r="J86" s="241"/>
      <c r="K86" s="235"/>
      <c r="L86" s="235"/>
      <c r="M86" s="235"/>
      <c r="N86" s="242"/>
      <c r="O86" s="237">
        <f t="shared" si="7"/>
        <v>1</v>
      </c>
      <c r="P86" s="237">
        <f t="shared" si="7"/>
        <v>1</v>
      </c>
      <c r="Q86" s="237"/>
      <c r="R86" s="206"/>
      <c r="S86" s="206"/>
      <c r="T86" s="206"/>
      <c r="U86" s="206"/>
    </row>
    <row r="87" spans="1:21" s="238" customFormat="1" ht="15">
      <c r="A87" s="240">
        <v>76</v>
      </c>
      <c r="B87" s="241" t="s">
        <v>252</v>
      </c>
      <c r="C87" s="232">
        <f t="shared" si="8"/>
        <v>325.88</v>
      </c>
      <c r="D87" s="235">
        <v>325.88</v>
      </c>
      <c r="E87" s="268"/>
      <c r="F87" s="232">
        <f t="shared" si="9"/>
        <v>325.88</v>
      </c>
      <c r="G87" s="232">
        <v>325.88</v>
      </c>
      <c r="H87" s="279"/>
      <c r="I87" s="242"/>
      <c r="J87" s="241"/>
      <c r="K87" s="235"/>
      <c r="L87" s="235"/>
      <c r="M87" s="235"/>
      <c r="N87" s="242"/>
      <c r="O87" s="237">
        <f t="shared" si="7"/>
        <v>1</v>
      </c>
      <c r="P87" s="237">
        <f t="shared" si="7"/>
        <v>1</v>
      </c>
      <c r="Q87" s="237"/>
      <c r="R87" s="206"/>
      <c r="S87" s="206"/>
      <c r="T87" s="206"/>
      <c r="U87" s="206"/>
    </row>
    <row r="88" spans="1:21" s="238" customFormat="1" ht="24">
      <c r="A88" s="230">
        <v>77</v>
      </c>
      <c r="B88" s="241" t="s">
        <v>253</v>
      </c>
      <c r="C88" s="232">
        <f t="shared" si="8"/>
        <v>1110.811</v>
      </c>
      <c r="D88" s="235">
        <v>1110.811</v>
      </c>
      <c r="E88" s="268"/>
      <c r="F88" s="232">
        <f t="shared" si="9"/>
        <v>1110.811</v>
      </c>
      <c r="G88" s="232">
        <v>1110.811</v>
      </c>
      <c r="H88" s="279"/>
      <c r="I88" s="242"/>
      <c r="J88" s="241"/>
      <c r="K88" s="235"/>
      <c r="L88" s="235"/>
      <c r="M88" s="235"/>
      <c r="N88" s="242"/>
      <c r="O88" s="237">
        <f t="shared" si="7"/>
        <v>1</v>
      </c>
      <c r="P88" s="237">
        <f t="shared" si="7"/>
        <v>1</v>
      </c>
      <c r="Q88" s="237"/>
      <c r="R88" s="206"/>
      <c r="S88" s="206"/>
      <c r="T88" s="206"/>
      <c r="U88" s="206"/>
    </row>
    <row r="89" spans="1:21" s="238" customFormat="1" ht="24">
      <c r="A89" s="240">
        <v>78</v>
      </c>
      <c r="B89" s="241" t="s">
        <v>347</v>
      </c>
      <c r="C89" s="232">
        <f t="shared" si="8"/>
        <v>4000</v>
      </c>
      <c r="D89" s="235">
        <v>4000</v>
      </c>
      <c r="E89" s="268"/>
      <c r="F89" s="232">
        <f t="shared" si="9"/>
        <v>3958.74368</v>
      </c>
      <c r="G89" s="232">
        <v>3958.74368</v>
      </c>
      <c r="H89" s="279"/>
      <c r="I89" s="242"/>
      <c r="J89" s="241"/>
      <c r="K89" s="235"/>
      <c r="L89" s="235"/>
      <c r="M89" s="235"/>
      <c r="N89" s="242"/>
      <c r="O89" s="237">
        <f t="shared" si="7"/>
        <v>0.98968592</v>
      </c>
      <c r="P89" s="237">
        <f t="shared" si="7"/>
        <v>0.98968592</v>
      </c>
      <c r="Q89" s="237"/>
      <c r="R89" s="206"/>
      <c r="S89" s="206"/>
      <c r="T89" s="206"/>
      <c r="U89" s="206"/>
    </row>
    <row r="90" spans="1:21" s="238" customFormat="1" ht="15">
      <c r="A90" s="230">
        <v>79</v>
      </c>
      <c r="B90" s="241" t="s">
        <v>254</v>
      </c>
      <c r="C90" s="232">
        <f t="shared" si="8"/>
        <v>1400</v>
      </c>
      <c r="D90" s="235">
        <v>1400</v>
      </c>
      <c r="E90" s="268"/>
      <c r="F90" s="232">
        <f t="shared" si="9"/>
        <v>1400</v>
      </c>
      <c r="G90" s="232">
        <v>1400</v>
      </c>
      <c r="H90" s="279"/>
      <c r="I90" s="242"/>
      <c r="J90" s="232"/>
      <c r="K90" s="235"/>
      <c r="L90" s="235"/>
      <c r="M90" s="235"/>
      <c r="N90" s="242"/>
      <c r="O90" s="237">
        <f t="shared" si="7"/>
        <v>1</v>
      </c>
      <c r="P90" s="237">
        <f t="shared" si="7"/>
        <v>1</v>
      </c>
      <c r="Q90" s="237"/>
      <c r="R90" s="206"/>
      <c r="S90" s="206"/>
      <c r="T90" s="206"/>
      <c r="U90" s="206"/>
    </row>
    <row r="91" spans="1:21" s="238" customFormat="1" ht="24">
      <c r="A91" s="240">
        <v>80</v>
      </c>
      <c r="B91" s="241" t="s">
        <v>279</v>
      </c>
      <c r="C91" s="232">
        <f t="shared" si="8"/>
        <v>5959.508</v>
      </c>
      <c r="D91" s="235">
        <v>5959.508</v>
      </c>
      <c r="E91" s="268"/>
      <c r="F91" s="232">
        <f t="shared" si="9"/>
        <v>5959.508</v>
      </c>
      <c r="G91" s="232">
        <v>5959.508</v>
      </c>
      <c r="H91" s="279"/>
      <c r="I91" s="242"/>
      <c r="J91" s="232"/>
      <c r="K91" s="235">
        <v>0</v>
      </c>
      <c r="L91" s="235"/>
      <c r="M91" s="235"/>
      <c r="N91" s="242"/>
      <c r="O91" s="237">
        <f t="shared" si="7"/>
        <v>1</v>
      </c>
      <c r="P91" s="237">
        <f t="shared" si="7"/>
        <v>1</v>
      </c>
      <c r="Q91" s="237"/>
      <c r="R91" s="206"/>
      <c r="S91" s="206"/>
      <c r="T91" s="206"/>
      <c r="U91" s="206"/>
    </row>
    <row r="92" spans="1:21" s="238" customFormat="1" ht="15">
      <c r="A92" s="230">
        <v>81</v>
      </c>
      <c r="B92" s="241" t="s">
        <v>255</v>
      </c>
      <c r="C92" s="232">
        <f t="shared" si="8"/>
        <v>2200</v>
      </c>
      <c r="D92" s="235">
        <v>2200</v>
      </c>
      <c r="E92" s="268"/>
      <c r="F92" s="232">
        <f t="shared" si="9"/>
        <v>2200</v>
      </c>
      <c r="G92" s="232">
        <v>2200</v>
      </c>
      <c r="H92" s="279"/>
      <c r="I92" s="242"/>
      <c r="J92" s="241"/>
      <c r="K92" s="235"/>
      <c r="L92" s="235"/>
      <c r="M92" s="235"/>
      <c r="N92" s="242"/>
      <c r="O92" s="237">
        <f aca="true" t="shared" si="10" ref="O92:P123">F92/C92</f>
        <v>1</v>
      </c>
      <c r="P92" s="237">
        <f t="shared" si="10"/>
        <v>1</v>
      </c>
      <c r="Q92" s="237"/>
      <c r="R92" s="206"/>
      <c r="S92" s="206"/>
      <c r="T92" s="206"/>
      <c r="U92" s="206"/>
    </row>
    <row r="93" spans="1:21" s="238" customFormat="1" ht="24">
      <c r="A93" s="240">
        <v>82</v>
      </c>
      <c r="B93" s="241" t="s">
        <v>256</v>
      </c>
      <c r="C93" s="232">
        <f t="shared" si="8"/>
        <v>3400</v>
      </c>
      <c r="D93" s="235">
        <v>3400</v>
      </c>
      <c r="E93" s="268"/>
      <c r="F93" s="232">
        <f t="shared" si="9"/>
        <v>3400</v>
      </c>
      <c r="G93" s="232">
        <v>3400</v>
      </c>
      <c r="H93" s="279"/>
      <c r="I93" s="242"/>
      <c r="J93" s="241"/>
      <c r="K93" s="235"/>
      <c r="L93" s="235"/>
      <c r="M93" s="235"/>
      <c r="N93" s="242"/>
      <c r="O93" s="237">
        <f t="shared" si="10"/>
        <v>1</v>
      </c>
      <c r="P93" s="237">
        <f t="shared" si="10"/>
        <v>1</v>
      </c>
      <c r="Q93" s="237"/>
      <c r="R93" s="206"/>
      <c r="S93" s="206"/>
      <c r="T93" s="206"/>
      <c r="U93" s="206"/>
    </row>
    <row r="94" spans="1:21" s="238" customFormat="1" ht="24">
      <c r="A94" s="230">
        <v>83</v>
      </c>
      <c r="B94" s="241" t="s">
        <v>278</v>
      </c>
      <c r="C94" s="232">
        <f t="shared" si="8"/>
        <v>7829.605</v>
      </c>
      <c r="D94" s="235">
        <v>7829.605</v>
      </c>
      <c r="E94" s="268"/>
      <c r="F94" s="232">
        <f t="shared" si="9"/>
        <v>7829.605</v>
      </c>
      <c r="G94" s="232">
        <v>7829.605</v>
      </c>
      <c r="H94" s="279"/>
      <c r="I94" s="242"/>
      <c r="J94" s="241"/>
      <c r="K94" s="235"/>
      <c r="L94" s="235"/>
      <c r="M94" s="235"/>
      <c r="N94" s="242"/>
      <c r="O94" s="237">
        <f t="shared" si="10"/>
        <v>1</v>
      </c>
      <c r="P94" s="237">
        <f t="shared" si="10"/>
        <v>1</v>
      </c>
      <c r="Q94" s="237"/>
      <c r="R94" s="206"/>
      <c r="S94" s="206"/>
      <c r="T94" s="206"/>
      <c r="U94" s="206"/>
    </row>
    <row r="95" spans="1:21" s="238" customFormat="1" ht="15">
      <c r="A95" s="240">
        <v>84</v>
      </c>
      <c r="B95" s="241" t="s">
        <v>348</v>
      </c>
      <c r="C95" s="232">
        <f t="shared" si="8"/>
        <v>8000</v>
      </c>
      <c r="D95" s="235">
        <v>8000</v>
      </c>
      <c r="E95" s="268"/>
      <c r="F95" s="232">
        <f t="shared" si="9"/>
        <v>8000</v>
      </c>
      <c r="G95" s="232">
        <v>8000</v>
      </c>
      <c r="H95" s="279"/>
      <c r="I95" s="242"/>
      <c r="J95" s="241"/>
      <c r="K95" s="235"/>
      <c r="L95" s="235"/>
      <c r="M95" s="235"/>
      <c r="N95" s="242"/>
      <c r="O95" s="237">
        <f t="shared" si="10"/>
        <v>1</v>
      </c>
      <c r="P95" s="237">
        <f t="shared" si="10"/>
        <v>1</v>
      </c>
      <c r="Q95" s="237"/>
      <c r="R95" s="206"/>
      <c r="S95" s="206"/>
      <c r="T95" s="206"/>
      <c r="U95" s="206"/>
    </row>
    <row r="96" spans="1:21" s="238" customFormat="1" ht="15">
      <c r="A96" s="230">
        <v>85</v>
      </c>
      <c r="B96" s="241" t="s">
        <v>257</v>
      </c>
      <c r="C96" s="232">
        <f t="shared" si="8"/>
        <v>1000</v>
      </c>
      <c r="D96" s="235">
        <v>1000</v>
      </c>
      <c r="E96" s="268"/>
      <c r="F96" s="232">
        <f t="shared" si="9"/>
        <v>1000</v>
      </c>
      <c r="G96" s="232">
        <v>1000</v>
      </c>
      <c r="H96" s="279"/>
      <c r="I96" s="242"/>
      <c r="J96" s="241"/>
      <c r="K96" s="235"/>
      <c r="L96" s="235"/>
      <c r="M96" s="235"/>
      <c r="N96" s="242"/>
      <c r="O96" s="237">
        <f t="shared" si="10"/>
        <v>1</v>
      </c>
      <c r="P96" s="237">
        <f t="shared" si="10"/>
        <v>1</v>
      </c>
      <c r="Q96" s="237"/>
      <c r="R96" s="206"/>
      <c r="S96" s="206"/>
      <c r="T96" s="206"/>
      <c r="U96" s="206"/>
    </row>
    <row r="97" spans="1:21" s="238" customFormat="1" ht="24">
      <c r="A97" s="240">
        <v>86</v>
      </c>
      <c r="B97" s="241" t="s">
        <v>258</v>
      </c>
      <c r="C97" s="232">
        <f t="shared" si="8"/>
        <v>2000</v>
      </c>
      <c r="D97" s="235">
        <v>2000</v>
      </c>
      <c r="E97" s="268"/>
      <c r="F97" s="232">
        <f t="shared" si="9"/>
        <v>2000</v>
      </c>
      <c r="G97" s="232">
        <v>2000</v>
      </c>
      <c r="H97" s="279"/>
      <c r="I97" s="242"/>
      <c r="J97" s="241"/>
      <c r="K97" s="235"/>
      <c r="L97" s="235"/>
      <c r="M97" s="235"/>
      <c r="N97" s="242"/>
      <c r="O97" s="237">
        <f t="shared" si="10"/>
        <v>1</v>
      </c>
      <c r="P97" s="237">
        <f t="shared" si="10"/>
        <v>1</v>
      </c>
      <c r="Q97" s="237"/>
      <c r="R97" s="206"/>
      <c r="S97" s="206"/>
      <c r="T97" s="206"/>
      <c r="U97" s="206"/>
    </row>
    <row r="98" spans="1:21" s="238" customFormat="1" ht="24">
      <c r="A98" s="230">
        <v>87</v>
      </c>
      <c r="B98" s="241" t="s">
        <v>349</v>
      </c>
      <c r="C98" s="232">
        <f t="shared" si="8"/>
        <v>26052.585592</v>
      </c>
      <c r="D98" s="235">
        <v>26052.585592</v>
      </c>
      <c r="E98" s="268"/>
      <c r="F98" s="232">
        <f t="shared" si="9"/>
        <v>22498.6991</v>
      </c>
      <c r="G98" s="232">
        <v>22498.6991</v>
      </c>
      <c r="H98" s="279"/>
      <c r="I98" s="242"/>
      <c r="J98" s="241"/>
      <c r="K98" s="235"/>
      <c r="L98" s="235"/>
      <c r="M98" s="235"/>
      <c r="N98" s="242"/>
      <c r="O98" s="237">
        <f t="shared" si="10"/>
        <v>0.8635879544680857</v>
      </c>
      <c r="P98" s="237">
        <f t="shared" si="10"/>
        <v>0.8635879544680857</v>
      </c>
      <c r="Q98" s="237"/>
      <c r="R98" s="206"/>
      <c r="S98" s="206"/>
      <c r="T98" s="206"/>
      <c r="U98" s="206"/>
    </row>
    <row r="99" spans="1:21" s="238" customFormat="1" ht="15">
      <c r="A99" s="240">
        <v>88</v>
      </c>
      <c r="B99" s="241" t="s">
        <v>350</v>
      </c>
      <c r="C99" s="232">
        <f t="shared" si="8"/>
        <v>10000</v>
      </c>
      <c r="D99" s="235">
        <v>10000</v>
      </c>
      <c r="E99" s="268"/>
      <c r="F99" s="232">
        <f t="shared" si="9"/>
        <v>10000</v>
      </c>
      <c r="G99" s="232">
        <v>10000</v>
      </c>
      <c r="H99" s="279"/>
      <c r="I99" s="242"/>
      <c r="J99" s="241"/>
      <c r="K99" s="235"/>
      <c r="L99" s="235"/>
      <c r="M99" s="235"/>
      <c r="N99" s="242"/>
      <c r="O99" s="237">
        <f t="shared" si="10"/>
        <v>1</v>
      </c>
      <c r="P99" s="237">
        <f t="shared" si="10"/>
        <v>1</v>
      </c>
      <c r="Q99" s="237"/>
      <c r="R99" s="206"/>
      <c r="S99" s="206"/>
      <c r="T99" s="206"/>
      <c r="U99" s="206"/>
    </row>
    <row r="100" spans="1:21" s="238" customFormat="1" ht="15">
      <c r="A100" s="230">
        <v>89</v>
      </c>
      <c r="B100" s="241" t="s">
        <v>351</v>
      </c>
      <c r="C100" s="232">
        <f t="shared" si="8"/>
        <v>8000</v>
      </c>
      <c r="D100" s="235">
        <v>8000</v>
      </c>
      <c r="E100" s="268"/>
      <c r="F100" s="232">
        <f t="shared" si="9"/>
        <v>8000</v>
      </c>
      <c r="G100" s="232">
        <v>8000</v>
      </c>
      <c r="H100" s="279"/>
      <c r="I100" s="242"/>
      <c r="J100" s="241"/>
      <c r="K100" s="235"/>
      <c r="L100" s="235"/>
      <c r="M100" s="235"/>
      <c r="N100" s="242"/>
      <c r="O100" s="237">
        <f t="shared" si="10"/>
        <v>1</v>
      </c>
      <c r="P100" s="237">
        <f t="shared" si="10"/>
        <v>1</v>
      </c>
      <c r="Q100" s="237"/>
      <c r="R100" s="206"/>
      <c r="S100" s="206"/>
      <c r="T100" s="206"/>
      <c r="U100" s="206"/>
    </row>
    <row r="101" spans="1:21" s="238" customFormat="1" ht="24">
      <c r="A101" s="240">
        <v>90</v>
      </c>
      <c r="B101" s="241" t="s">
        <v>352</v>
      </c>
      <c r="C101" s="232">
        <f t="shared" si="8"/>
        <v>221.071</v>
      </c>
      <c r="D101" s="235">
        <v>221.071</v>
      </c>
      <c r="E101" s="268"/>
      <c r="F101" s="232">
        <f t="shared" si="9"/>
        <v>201.072</v>
      </c>
      <c r="G101" s="232">
        <v>201.072</v>
      </c>
      <c r="H101" s="279"/>
      <c r="I101" s="242"/>
      <c r="J101" s="241"/>
      <c r="K101" s="235"/>
      <c r="L101" s="235"/>
      <c r="M101" s="235"/>
      <c r="N101" s="242"/>
      <c r="O101" s="237">
        <f t="shared" si="10"/>
        <v>0.9095358504733774</v>
      </c>
      <c r="P101" s="237">
        <f t="shared" si="10"/>
        <v>0.9095358504733774</v>
      </c>
      <c r="Q101" s="237"/>
      <c r="R101" s="206"/>
      <c r="S101" s="206"/>
      <c r="T101" s="206"/>
      <c r="U101" s="206"/>
    </row>
    <row r="102" spans="1:21" s="238" customFormat="1" ht="15">
      <c r="A102" s="230">
        <v>91</v>
      </c>
      <c r="B102" s="241" t="s">
        <v>353</v>
      </c>
      <c r="C102" s="232">
        <f t="shared" si="8"/>
        <v>4000</v>
      </c>
      <c r="D102" s="235">
        <v>4000</v>
      </c>
      <c r="E102" s="268"/>
      <c r="F102" s="232">
        <f t="shared" si="9"/>
        <v>1539.931</v>
      </c>
      <c r="G102" s="232">
        <v>1539.931</v>
      </c>
      <c r="H102" s="279"/>
      <c r="I102" s="242"/>
      <c r="J102" s="241"/>
      <c r="K102" s="235"/>
      <c r="L102" s="235"/>
      <c r="M102" s="235"/>
      <c r="N102" s="242"/>
      <c r="O102" s="237">
        <f t="shared" si="10"/>
        <v>0.38498275</v>
      </c>
      <c r="P102" s="237">
        <f t="shared" si="10"/>
        <v>0.38498275</v>
      </c>
      <c r="Q102" s="237"/>
      <c r="R102" s="206"/>
      <c r="S102" s="206"/>
      <c r="T102" s="206"/>
      <c r="U102" s="206"/>
    </row>
    <row r="103" spans="1:21" s="238" customFormat="1" ht="24">
      <c r="A103" s="240">
        <v>92</v>
      </c>
      <c r="B103" s="241" t="s">
        <v>277</v>
      </c>
      <c r="C103" s="232">
        <f t="shared" si="8"/>
        <v>58.219</v>
      </c>
      <c r="D103" s="235">
        <v>58.219</v>
      </c>
      <c r="E103" s="268"/>
      <c r="F103" s="232">
        <f t="shared" si="9"/>
        <v>0</v>
      </c>
      <c r="G103" s="232">
        <v>0</v>
      </c>
      <c r="H103" s="279"/>
      <c r="I103" s="242"/>
      <c r="J103" s="241"/>
      <c r="K103" s="235"/>
      <c r="L103" s="235"/>
      <c r="M103" s="235"/>
      <c r="N103" s="242"/>
      <c r="O103" s="237">
        <f t="shared" si="10"/>
        <v>0</v>
      </c>
      <c r="P103" s="237">
        <f t="shared" si="10"/>
        <v>0</v>
      </c>
      <c r="Q103" s="237"/>
      <c r="R103" s="206"/>
      <c r="S103" s="206"/>
      <c r="T103" s="206"/>
      <c r="U103" s="206"/>
    </row>
    <row r="104" spans="1:21" s="238" customFormat="1" ht="15">
      <c r="A104" s="230">
        <v>93</v>
      </c>
      <c r="B104" s="241" t="s">
        <v>354</v>
      </c>
      <c r="C104" s="232">
        <f t="shared" si="8"/>
        <v>5000</v>
      </c>
      <c r="D104" s="235">
        <v>5000</v>
      </c>
      <c r="E104" s="268"/>
      <c r="F104" s="232">
        <f t="shared" si="9"/>
        <v>0</v>
      </c>
      <c r="G104" s="232">
        <v>0</v>
      </c>
      <c r="H104" s="279"/>
      <c r="I104" s="242"/>
      <c r="J104" s="241"/>
      <c r="K104" s="235"/>
      <c r="L104" s="235"/>
      <c r="M104" s="235"/>
      <c r="N104" s="242"/>
      <c r="O104" s="237">
        <f t="shared" si="10"/>
        <v>0</v>
      </c>
      <c r="P104" s="237">
        <f t="shared" si="10"/>
        <v>0</v>
      </c>
      <c r="Q104" s="237"/>
      <c r="R104" s="206"/>
      <c r="S104" s="206"/>
      <c r="T104" s="206"/>
      <c r="U104" s="206"/>
    </row>
    <row r="105" spans="1:21" s="238" customFormat="1" ht="24">
      <c r="A105" s="240">
        <v>94</v>
      </c>
      <c r="B105" s="241" t="s">
        <v>355</v>
      </c>
      <c r="C105" s="232">
        <f t="shared" si="8"/>
        <v>9249.296</v>
      </c>
      <c r="D105" s="235">
        <v>9249.296</v>
      </c>
      <c r="E105" s="268"/>
      <c r="F105" s="232">
        <f t="shared" si="9"/>
        <v>9249.296</v>
      </c>
      <c r="G105" s="232">
        <v>9249.296</v>
      </c>
      <c r="H105" s="279"/>
      <c r="I105" s="242"/>
      <c r="J105" s="232"/>
      <c r="K105" s="235"/>
      <c r="L105" s="235"/>
      <c r="M105" s="235"/>
      <c r="N105" s="242"/>
      <c r="O105" s="237">
        <f t="shared" si="10"/>
        <v>1</v>
      </c>
      <c r="P105" s="237">
        <f t="shared" si="10"/>
        <v>1</v>
      </c>
      <c r="Q105" s="237"/>
      <c r="R105" s="206"/>
      <c r="S105" s="206"/>
      <c r="T105" s="206"/>
      <c r="U105" s="206"/>
    </row>
    <row r="106" spans="1:21" s="238" customFormat="1" ht="24">
      <c r="A106" s="230">
        <v>95</v>
      </c>
      <c r="B106" s="241" t="s">
        <v>260</v>
      </c>
      <c r="C106" s="232">
        <f t="shared" si="8"/>
        <v>7335.625</v>
      </c>
      <c r="D106" s="235">
        <v>7335.625</v>
      </c>
      <c r="E106" s="268"/>
      <c r="F106" s="232">
        <f t="shared" si="9"/>
        <v>7335.625</v>
      </c>
      <c r="G106" s="232">
        <v>7335.625</v>
      </c>
      <c r="H106" s="279"/>
      <c r="I106" s="242"/>
      <c r="J106" s="232"/>
      <c r="K106" s="235"/>
      <c r="L106" s="235"/>
      <c r="M106" s="235"/>
      <c r="N106" s="242"/>
      <c r="O106" s="237">
        <f t="shared" si="10"/>
        <v>1</v>
      </c>
      <c r="P106" s="237">
        <f t="shared" si="10"/>
        <v>1</v>
      </c>
      <c r="Q106" s="237"/>
      <c r="R106" s="206"/>
      <c r="S106" s="206"/>
      <c r="T106" s="206"/>
      <c r="U106" s="206"/>
    </row>
    <row r="107" spans="1:21" s="238" customFormat="1" ht="15">
      <c r="A107" s="240">
        <v>96</v>
      </c>
      <c r="B107" s="241" t="s">
        <v>261</v>
      </c>
      <c r="C107" s="232">
        <f t="shared" si="8"/>
        <v>5000</v>
      </c>
      <c r="D107" s="235">
        <v>5000</v>
      </c>
      <c r="E107" s="268"/>
      <c r="F107" s="232">
        <f t="shared" si="9"/>
        <v>5000</v>
      </c>
      <c r="G107" s="232">
        <v>5000</v>
      </c>
      <c r="H107" s="279"/>
      <c r="I107" s="242"/>
      <c r="J107" s="232"/>
      <c r="K107" s="235"/>
      <c r="L107" s="235"/>
      <c r="M107" s="235"/>
      <c r="N107" s="242"/>
      <c r="O107" s="237">
        <f t="shared" si="10"/>
        <v>1</v>
      </c>
      <c r="P107" s="237">
        <f t="shared" si="10"/>
        <v>1</v>
      </c>
      <c r="Q107" s="237"/>
      <c r="R107" s="206"/>
      <c r="S107" s="206"/>
      <c r="T107" s="206"/>
      <c r="U107" s="206"/>
    </row>
    <row r="108" spans="1:21" s="238" customFormat="1" ht="24">
      <c r="A108" s="230">
        <v>97</v>
      </c>
      <c r="B108" s="241" t="s">
        <v>356</v>
      </c>
      <c r="C108" s="232">
        <f t="shared" si="8"/>
        <v>9825</v>
      </c>
      <c r="D108" s="235">
        <v>9825</v>
      </c>
      <c r="E108" s="268"/>
      <c r="F108" s="232">
        <f t="shared" si="9"/>
        <v>9825</v>
      </c>
      <c r="G108" s="232">
        <v>9825</v>
      </c>
      <c r="H108" s="279"/>
      <c r="I108" s="242"/>
      <c r="J108" s="241"/>
      <c r="K108" s="235"/>
      <c r="L108" s="235"/>
      <c r="M108" s="235"/>
      <c r="N108" s="242"/>
      <c r="O108" s="237">
        <f t="shared" si="10"/>
        <v>1</v>
      </c>
      <c r="P108" s="237">
        <f t="shared" si="10"/>
        <v>1</v>
      </c>
      <c r="Q108" s="237"/>
      <c r="R108" s="206"/>
      <c r="S108" s="206"/>
      <c r="T108" s="206"/>
      <c r="U108" s="206"/>
    </row>
    <row r="109" spans="1:21" s="238" customFormat="1" ht="24">
      <c r="A109" s="240">
        <v>98</v>
      </c>
      <c r="B109" s="241" t="s">
        <v>357</v>
      </c>
      <c r="C109" s="232">
        <f t="shared" si="8"/>
        <v>5600</v>
      </c>
      <c r="D109" s="235">
        <v>5600</v>
      </c>
      <c r="E109" s="268"/>
      <c r="F109" s="232">
        <f t="shared" si="9"/>
        <v>5600</v>
      </c>
      <c r="G109" s="232">
        <v>5600</v>
      </c>
      <c r="H109" s="279"/>
      <c r="I109" s="242"/>
      <c r="J109" s="241"/>
      <c r="K109" s="235"/>
      <c r="L109" s="235"/>
      <c r="M109" s="235"/>
      <c r="N109" s="242"/>
      <c r="O109" s="237">
        <f t="shared" si="10"/>
        <v>1</v>
      </c>
      <c r="P109" s="237">
        <f t="shared" si="10"/>
        <v>1</v>
      </c>
      <c r="Q109" s="237"/>
      <c r="R109" s="206"/>
      <c r="S109" s="206"/>
      <c r="T109" s="206"/>
      <c r="U109" s="206"/>
    </row>
    <row r="110" spans="1:21" s="238" customFormat="1" ht="15">
      <c r="A110" s="230">
        <v>99</v>
      </c>
      <c r="B110" s="241" t="s">
        <v>276</v>
      </c>
      <c r="C110" s="232">
        <f t="shared" si="8"/>
        <v>6008.235</v>
      </c>
      <c r="D110" s="235">
        <v>6008.235</v>
      </c>
      <c r="E110" s="268"/>
      <c r="F110" s="232">
        <f t="shared" si="9"/>
        <v>6000</v>
      </c>
      <c r="G110" s="232">
        <v>6000</v>
      </c>
      <c r="H110" s="279"/>
      <c r="I110" s="242"/>
      <c r="J110" s="241"/>
      <c r="K110" s="235"/>
      <c r="L110" s="235"/>
      <c r="M110" s="235"/>
      <c r="N110" s="242"/>
      <c r="O110" s="237">
        <f t="shared" si="10"/>
        <v>0.9986293811743383</v>
      </c>
      <c r="P110" s="237">
        <f t="shared" si="10"/>
        <v>0.9986293811743383</v>
      </c>
      <c r="Q110" s="237"/>
      <c r="R110" s="206"/>
      <c r="S110" s="206"/>
      <c r="T110" s="206"/>
      <c r="U110" s="206"/>
    </row>
    <row r="111" spans="1:21" s="238" customFormat="1" ht="15">
      <c r="A111" s="240">
        <v>100</v>
      </c>
      <c r="B111" s="241" t="s">
        <v>276</v>
      </c>
      <c r="C111" s="232">
        <f t="shared" si="8"/>
        <v>230</v>
      </c>
      <c r="D111" s="235">
        <v>230</v>
      </c>
      <c r="E111" s="268"/>
      <c r="F111" s="232">
        <f t="shared" si="9"/>
        <v>230</v>
      </c>
      <c r="G111" s="232">
        <v>230</v>
      </c>
      <c r="H111" s="279"/>
      <c r="I111" s="242"/>
      <c r="J111" s="241"/>
      <c r="K111" s="235"/>
      <c r="L111" s="235"/>
      <c r="M111" s="235"/>
      <c r="N111" s="242"/>
      <c r="O111" s="237">
        <f t="shared" si="10"/>
        <v>1</v>
      </c>
      <c r="P111" s="237">
        <f t="shared" si="10"/>
        <v>1</v>
      </c>
      <c r="Q111" s="237"/>
      <c r="R111" s="206"/>
      <c r="S111" s="206"/>
      <c r="T111" s="206"/>
      <c r="U111" s="206"/>
    </row>
    <row r="112" spans="1:21" s="238" customFormat="1" ht="15">
      <c r="A112" s="230">
        <v>101</v>
      </c>
      <c r="B112" s="241" t="s">
        <v>358</v>
      </c>
      <c r="C112" s="232">
        <f t="shared" si="8"/>
        <v>8000</v>
      </c>
      <c r="D112" s="235">
        <v>8000</v>
      </c>
      <c r="E112" s="268"/>
      <c r="F112" s="232">
        <f t="shared" si="9"/>
        <v>6076.083</v>
      </c>
      <c r="G112" s="232">
        <v>6076.083</v>
      </c>
      <c r="H112" s="279"/>
      <c r="I112" s="242"/>
      <c r="J112" s="241"/>
      <c r="K112" s="235"/>
      <c r="L112" s="235"/>
      <c r="M112" s="235"/>
      <c r="N112" s="242"/>
      <c r="O112" s="237">
        <f t="shared" si="10"/>
        <v>0.759510375</v>
      </c>
      <c r="P112" s="237">
        <f t="shared" si="10"/>
        <v>0.759510375</v>
      </c>
      <c r="Q112" s="237"/>
      <c r="R112" s="206"/>
      <c r="S112" s="206"/>
      <c r="T112" s="206"/>
      <c r="U112" s="206"/>
    </row>
    <row r="113" spans="1:21" s="238" customFormat="1" ht="15">
      <c r="A113" s="240">
        <v>102</v>
      </c>
      <c r="B113" s="241" t="s">
        <v>359</v>
      </c>
      <c r="C113" s="232">
        <f t="shared" si="8"/>
        <v>8000</v>
      </c>
      <c r="D113" s="235">
        <v>8000</v>
      </c>
      <c r="E113" s="268"/>
      <c r="F113" s="232">
        <f t="shared" si="9"/>
        <v>3384.2906</v>
      </c>
      <c r="G113" s="232">
        <v>3384.2906</v>
      </c>
      <c r="H113" s="279"/>
      <c r="I113" s="242"/>
      <c r="J113" s="241"/>
      <c r="K113" s="235"/>
      <c r="L113" s="235"/>
      <c r="M113" s="235"/>
      <c r="N113" s="242"/>
      <c r="O113" s="237">
        <f t="shared" si="10"/>
        <v>0.423036325</v>
      </c>
      <c r="P113" s="237">
        <f t="shared" si="10"/>
        <v>0.423036325</v>
      </c>
      <c r="Q113" s="237"/>
      <c r="R113" s="206"/>
      <c r="S113" s="206"/>
      <c r="T113" s="206"/>
      <c r="U113" s="206"/>
    </row>
    <row r="114" spans="1:21" s="238" customFormat="1" ht="15">
      <c r="A114" s="230">
        <v>103</v>
      </c>
      <c r="B114" s="241" t="s">
        <v>360</v>
      </c>
      <c r="C114" s="232">
        <f t="shared" si="8"/>
        <v>4000</v>
      </c>
      <c r="D114" s="235">
        <v>4000</v>
      </c>
      <c r="E114" s="268"/>
      <c r="F114" s="232">
        <f t="shared" si="9"/>
        <v>4000</v>
      </c>
      <c r="G114" s="232">
        <v>4000</v>
      </c>
      <c r="H114" s="279"/>
      <c r="I114" s="242"/>
      <c r="J114" s="241"/>
      <c r="K114" s="235"/>
      <c r="L114" s="235"/>
      <c r="M114" s="235"/>
      <c r="N114" s="242"/>
      <c r="O114" s="237">
        <f t="shared" si="10"/>
        <v>1</v>
      </c>
      <c r="P114" s="237">
        <f t="shared" si="10"/>
        <v>1</v>
      </c>
      <c r="Q114" s="237"/>
      <c r="R114" s="206"/>
      <c r="S114" s="206"/>
      <c r="T114" s="206"/>
      <c r="U114" s="206"/>
    </row>
    <row r="115" spans="1:21" s="238" customFormat="1" ht="15">
      <c r="A115" s="240">
        <v>104</v>
      </c>
      <c r="B115" s="241" t="s">
        <v>262</v>
      </c>
      <c r="C115" s="232">
        <f t="shared" si="8"/>
        <v>1600</v>
      </c>
      <c r="D115" s="235">
        <v>1600</v>
      </c>
      <c r="E115" s="268"/>
      <c r="F115" s="232">
        <f t="shared" si="9"/>
        <v>1600</v>
      </c>
      <c r="G115" s="232">
        <v>1600</v>
      </c>
      <c r="H115" s="279"/>
      <c r="I115" s="242"/>
      <c r="J115" s="241"/>
      <c r="K115" s="235"/>
      <c r="L115" s="235"/>
      <c r="M115" s="235"/>
      <c r="N115" s="242"/>
      <c r="O115" s="237">
        <f t="shared" si="10"/>
        <v>1</v>
      </c>
      <c r="P115" s="237">
        <f t="shared" si="10"/>
        <v>1</v>
      </c>
      <c r="Q115" s="237"/>
      <c r="R115" s="206"/>
      <c r="S115" s="206"/>
      <c r="T115" s="206"/>
      <c r="U115" s="206"/>
    </row>
    <row r="116" spans="1:21" s="238" customFormat="1" ht="15">
      <c r="A116" s="230">
        <v>105</v>
      </c>
      <c r="B116" s="241" t="s">
        <v>361</v>
      </c>
      <c r="C116" s="232">
        <f t="shared" si="8"/>
        <v>183.886</v>
      </c>
      <c r="D116" s="235">
        <v>183.886</v>
      </c>
      <c r="E116" s="268"/>
      <c r="F116" s="232">
        <f t="shared" si="9"/>
        <v>183.886</v>
      </c>
      <c r="G116" s="232">
        <v>183.886</v>
      </c>
      <c r="H116" s="279"/>
      <c r="I116" s="242"/>
      <c r="J116" s="241"/>
      <c r="K116" s="235"/>
      <c r="L116" s="235"/>
      <c r="M116" s="235"/>
      <c r="N116" s="242"/>
      <c r="O116" s="237">
        <f t="shared" si="10"/>
        <v>1</v>
      </c>
      <c r="P116" s="237">
        <f t="shared" si="10"/>
        <v>1</v>
      </c>
      <c r="Q116" s="237"/>
      <c r="R116" s="206"/>
      <c r="S116" s="206"/>
      <c r="T116" s="206"/>
      <c r="U116" s="206"/>
    </row>
    <row r="117" spans="1:21" s="238" customFormat="1" ht="15">
      <c r="A117" s="240">
        <v>106</v>
      </c>
      <c r="B117" s="241" t="s">
        <v>263</v>
      </c>
      <c r="C117" s="232">
        <f t="shared" si="8"/>
        <v>7000</v>
      </c>
      <c r="D117" s="235">
        <v>7000</v>
      </c>
      <c r="E117" s="268"/>
      <c r="F117" s="232">
        <f t="shared" si="9"/>
        <v>7000</v>
      </c>
      <c r="G117" s="232">
        <v>7000</v>
      </c>
      <c r="H117" s="279"/>
      <c r="I117" s="242"/>
      <c r="J117" s="241"/>
      <c r="K117" s="235"/>
      <c r="L117" s="235"/>
      <c r="M117" s="235"/>
      <c r="N117" s="242"/>
      <c r="O117" s="237">
        <f t="shared" si="10"/>
        <v>1</v>
      </c>
      <c r="P117" s="237">
        <f t="shared" si="10"/>
        <v>1</v>
      </c>
      <c r="Q117" s="237"/>
      <c r="R117" s="206"/>
      <c r="S117" s="206"/>
      <c r="T117" s="206"/>
      <c r="U117" s="206"/>
    </row>
    <row r="118" spans="1:21" s="238" customFormat="1" ht="15">
      <c r="A118" s="230">
        <v>107</v>
      </c>
      <c r="B118" s="241" t="s">
        <v>362</v>
      </c>
      <c r="C118" s="232">
        <f t="shared" si="8"/>
        <v>4000</v>
      </c>
      <c r="D118" s="235">
        <v>4000</v>
      </c>
      <c r="E118" s="268"/>
      <c r="F118" s="232">
        <f t="shared" si="9"/>
        <v>4000</v>
      </c>
      <c r="G118" s="232">
        <v>4000</v>
      </c>
      <c r="H118" s="279"/>
      <c r="I118" s="242"/>
      <c r="J118" s="241"/>
      <c r="K118" s="235"/>
      <c r="L118" s="235"/>
      <c r="M118" s="235"/>
      <c r="N118" s="242"/>
      <c r="O118" s="237">
        <f t="shared" si="10"/>
        <v>1</v>
      </c>
      <c r="P118" s="237">
        <f t="shared" si="10"/>
        <v>1</v>
      </c>
      <c r="Q118" s="237"/>
      <c r="R118" s="206"/>
      <c r="S118" s="206"/>
      <c r="T118" s="206"/>
      <c r="U118" s="206"/>
    </row>
    <row r="119" spans="1:21" s="238" customFormat="1" ht="15">
      <c r="A119" s="240">
        <v>108</v>
      </c>
      <c r="B119" s="241" t="s">
        <v>264</v>
      </c>
      <c r="C119" s="232">
        <f t="shared" si="8"/>
        <v>10000</v>
      </c>
      <c r="D119" s="235">
        <v>10000</v>
      </c>
      <c r="E119" s="268"/>
      <c r="F119" s="232">
        <f t="shared" si="9"/>
        <v>3000</v>
      </c>
      <c r="G119" s="232">
        <v>3000</v>
      </c>
      <c r="H119" s="279"/>
      <c r="I119" s="242"/>
      <c r="J119" s="232"/>
      <c r="K119" s="235"/>
      <c r="L119" s="235"/>
      <c r="M119" s="235"/>
      <c r="N119" s="242"/>
      <c r="O119" s="237">
        <f t="shared" si="10"/>
        <v>0.3</v>
      </c>
      <c r="P119" s="237">
        <f t="shared" si="10"/>
        <v>0.3</v>
      </c>
      <c r="Q119" s="237"/>
      <c r="R119" s="206"/>
      <c r="S119" s="206"/>
      <c r="T119" s="206"/>
      <c r="U119" s="206"/>
    </row>
    <row r="120" spans="1:21" s="238" customFormat="1" ht="15">
      <c r="A120" s="230">
        <v>109</v>
      </c>
      <c r="B120" s="241" t="s">
        <v>265</v>
      </c>
      <c r="C120" s="232">
        <f t="shared" si="8"/>
        <v>20050.699</v>
      </c>
      <c r="D120" s="235">
        <v>20050.699</v>
      </c>
      <c r="E120" s="268"/>
      <c r="F120" s="232">
        <f t="shared" si="9"/>
        <v>7744.319</v>
      </c>
      <c r="G120" s="232">
        <v>7744.319</v>
      </c>
      <c r="H120" s="279"/>
      <c r="I120" s="242"/>
      <c r="J120" s="232"/>
      <c r="K120" s="235"/>
      <c r="L120" s="235"/>
      <c r="M120" s="235"/>
      <c r="N120" s="242"/>
      <c r="O120" s="237">
        <f t="shared" si="10"/>
        <v>0.38623685887459586</v>
      </c>
      <c r="P120" s="237">
        <f t="shared" si="10"/>
        <v>0.38623685887459586</v>
      </c>
      <c r="Q120" s="237"/>
      <c r="R120" s="206"/>
      <c r="S120" s="206"/>
      <c r="T120" s="206"/>
      <c r="U120" s="206"/>
    </row>
    <row r="121" spans="1:21" s="238" customFormat="1" ht="15">
      <c r="A121" s="240">
        <v>110</v>
      </c>
      <c r="B121" s="241" t="s">
        <v>275</v>
      </c>
      <c r="C121" s="232">
        <f t="shared" si="8"/>
        <v>6235</v>
      </c>
      <c r="D121" s="235">
        <v>6235</v>
      </c>
      <c r="E121" s="268"/>
      <c r="F121" s="232">
        <f t="shared" si="9"/>
        <v>0</v>
      </c>
      <c r="G121" s="232">
        <v>0</v>
      </c>
      <c r="H121" s="279"/>
      <c r="I121" s="242"/>
      <c r="J121" s="232"/>
      <c r="K121" s="235"/>
      <c r="L121" s="235"/>
      <c r="M121" s="235"/>
      <c r="N121" s="242"/>
      <c r="O121" s="237">
        <f t="shared" si="10"/>
        <v>0</v>
      </c>
      <c r="P121" s="237">
        <f t="shared" si="10"/>
        <v>0</v>
      </c>
      <c r="Q121" s="237"/>
      <c r="R121" s="206"/>
      <c r="S121" s="206"/>
      <c r="T121" s="206"/>
      <c r="U121" s="206"/>
    </row>
    <row r="122" spans="1:21" s="238" customFormat="1" ht="15">
      <c r="A122" s="230">
        <v>111</v>
      </c>
      <c r="B122" s="241" t="s">
        <v>363</v>
      </c>
      <c r="C122" s="232">
        <f t="shared" si="8"/>
        <v>2000</v>
      </c>
      <c r="D122" s="235">
        <v>2000</v>
      </c>
      <c r="E122" s="268"/>
      <c r="F122" s="232">
        <f t="shared" si="9"/>
        <v>0</v>
      </c>
      <c r="G122" s="232">
        <v>0</v>
      </c>
      <c r="H122" s="279"/>
      <c r="I122" s="242"/>
      <c r="J122" s="232"/>
      <c r="K122" s="235"/>
      <c r="L122" s="235"/>
      <c r="M122" s="235"/>
      <c r="N122" s="242"/>
      <c r="O122" s="237">
        <f t="shared" si="10"/>
        <v>0</v>
      </c>
      <c r="P122" s="237">
        <f t="shared" si="10"/>
        <v>0</v>
      </c>
      <c r="Q122" s="237"/>
      <c r="R122" s="206"/>
      <c r="S122" s="206"/>
      <c r="T122" s="206"/>
      <c r="U122" s="206"/>
    </row>
    <row r="123" spans="1:21" s="238" customFormat="1" ht="15">
      <c r="A123" s="240">
        <v>112</v>
      </c>
      <c r="B123" s="241" t="s">
        <v>364</v>
      </c>
      <c r="C123" s="232">
        <f t="shared" si="8"/>
        <v>3000</v>
      </c>
      <c r="D123" s="235">
        <v>3000</v>
      </c>
      <c r="E123" s="268"/>
      <c r="F123" s="232">
        <f t="shared" si="9"/>
        <v>3000</v>
      </c>
      <c r="G123" s="232">
        <v>3000</v>
      </c>
      <c r="H123" s="279"/>
      <c r="I123" s="242"/>
      <c r="J123" s="232"/>
      <c r="K123" s="235"/>
      <c r="L123" s="235"/>
      <c r="M123" s="235"/>
      <c r="N123" s="242"/>
      <c r="O123" s="237">
        <f t="shared" si="10"/>
        <v>1</v>
      </c>
      <c r="P123" s="237">
        <f t="shared" si="10"/>
        <v>1</v>
      </c>
      <c r="Q123" s="237"/>
      <c r="R123" s="206"/>
      <c r="S123" s="206"/>
      <c r="T123" s="206"/>
      <c r="U123" s="206"/>
    </row>
    <row r="124" spans="1:21" s="238" customFormat="1" ht="15">
      <c r="A124" s="230">
        <v>113</v>
      </c>
      <c r="B124" s="241" t="s">
        <v>266</v>
      </c>
      <c r="C124" s="232">
        <f t="shared" si="8"/>
        <v>3000</v>
      </c>
      <c r="D124" s="235">
        <v>3000</v>
      </c>
      <c r="E124" s="268"/>
      <c r="F124" s="232">
        <f t="shared" si="9"/>
        <v>3000</v>
      </c>
      <c r="G124" s="232">
        <v>3000</v>
      </c>
      <c r="H124" s="279"/>
      <c r="I124" s="242"/>
      <c r="J124" s="232"/>
      <c r="K124" s="235"/>
      <c r="L124" s="235"/>
      <c r="M124" s="235"/>
      <c r="N124" s="242"/>
      <c r="O124" s="237">
        <f aca="true" t="shared" si="11" ref="O124:P129">F124/C124</f>
        <v>1</v>
      </c>
      <c r="P124" s="237">
        <f t="shared" si="11"/>
        <v>1</v>
      </c>
      <c r="Q124" s="237"/>
      <c r="R124" s="206"/>
      <c r="S124" s="206"/>
      <c r="T124" s="206"/>
      <c r="U124" s="206"/>
    </row>
    <row r="125" spans="1:21" s="238" customFormat="1" ht="15">
      <c r="A125" s="240">
        <v>114</v>
      </c>
      <c r="B125" s="241" t="s">
        <v>267</v>
      </c>
      <c r="C125" s="232">
        <f t="shared" si="8"/>
        <v>8920</v>
      </c>
      <c r="D125" s="235">
        <v>8920</v>
      </c>
      <c r="E125" s="268"/>
      <c r="F125" s="232">
        <f t="shared" si="9"/>
        <v>8920</v>
      </c>
      <c r="G125" s="232">
        <v>8920</v>
      </c>
      <c r="H125" s="279"/>
      <c r="I125" s="242"/>
      <c r="J125" s="232"/>
      <c r="K125" s="235"/>
      <c r="L125" s="235"/>
      <c r="M125" s="235"/>
      <c r="N125" s="242"/>
      <c r="O125" s="237">
        <f t="shared" si="11"/>
        <v>1</v>
      </c>
      <c r="P125" s="237">
        <f t="shared" si="11"/>
        <v>1</v>
      </c>
      <c r="Q125" s="237"/>
      <c r="R125" s="206"/>
      <c r="S125" s="206"/>
      <c r="T125" s="206"/>
      <c r="U125" s="206"/>
    </row>
    <row r="126" spans="1:21" s="238" customFormat="1" ht="15">
      <c r="A126" s="230">
        <v>115</v>
      </c>
      <c r="B126" s="241" t="s">
        <v>337</v>
      </c>
      <c r="C126" s="232">
        <f t="shared" si="8"/>
        <v>3000</v>
      </c>
      <c r="D126" s="235">
        <v>3000</v>
      </c>
      <c r="E126" s="268"/>
      <c r="F126" s="232">
        <f t="shared" si="9"/>
        <v>0</v>
      </c>
      <c r="G126" s="232">
        <v>0</v>
      </c>
      <c r="H126" s="279"/>
      <c r="I126" s="242"/>
      <c r="J126" s="241"/>
      <c r="K126" s="235"/>
      <c r="L126" s="235"/>
      <c r="M126" s="235"/>
      <c r="N126" s="242"/>
      <c r="O126" s="237">
        <f t="shared" si="11"/>
        <v>0</v>
      </c>
      <c r="P126" s="237">
        <f t="shared" si="11"/>
        <v>0</v>
      </c>
      <c r="Q126" s="237"/>
      <c r="R126" s="206"/>
      <c r="S126" s="206"/>
      <c r="T126" s="206"/>
      <c r="U126" s="206"/>
    </row>
    <row r="127" spans="1:21" s="238" customFormat="1" ht="15">
      <c r="A127" s="240">
        <v>116</v>
      </c>
      <c r="B127" s="241" t="s">
        <v>365</v>
      </c>
      <c r="C127" s="232">
        <f t="shared" si="8"/>
        <v>203.76</v>
      </c>
      <c r="D127" s="235">
        <v>203.76</v>
      </c>
      <c r="E127" s="268"/>
      <c r="F127" s="232">
        <f t="shared" si="9"/>
        <v>203.76</v>
      </c>
      <c r="G127" s="232">
        <v>203.76</v>
      </c>
      <c r="H127" s="279"/>
      <c r="I127" s="242"/>
      <c r="J127" s="241"/>
      <c r="K127" s="235"/>
      <c r="L127" s="235"/>
      <c r="M127" s="235"/>
      <c r="N127" s="242"/>
      <c r="O127" s="237">
        <f t="shared" si="11"/>
        <v>1</v>
      </c>
      <c r="P127" s="237">
        <f t="shared" si="11"/>
        <v>1</v>
      </c>
      <c r="Q127" s="237"/>
      <c r="R127" s="206"/>
      <c r="S127" s="206"/>
      <c r="T127" s="206"/>
      <c r="U127" s="206"/>
    </row>
    <row r="128" spans="1:21" s="238" customFormat="1" ht="24">
      <c r="A128" s="230">
        <v>117</v>
      </c>
      <c r="B128" s="241" t="s">
        <v>269</v>
      </c>
      <c r="C128" s="232">
        <f t="shared" si="8"/>
        <v>8101.2164</v>
      </c>
      <c r="D128" s="235">
        <v>8101.2164</v>
      </c>
      <c r="E128" s="268"/>
      <c r="F128" s="232">
        <f t="shared" si="9"/>
        <v>4383.5611</v>
      </c>
      <c r="G128" s="232">
        <v>4383.5611</v>
      </c>
      <c r="H128" s="279"/>
      <c r="I128" s="242"/>
      <c r="J128" s="241"/>
      <c r="K128" s="235"/>
      <c r="L128" s="235"/>
      <c r="M128" s="235"/>
      <c r="N128" s="242"/>
      <c r="O128" s="237">
        <f t="shared" si="11"/>
        <v>0.5410991243240953</v>
      </c>
      <c r="P128" s="237">
        <f t="shared" si="11"/>
        <v>0.5410991243240953</v>
      </c>
      <c r="Q128" s="237"/>
      <c r="R128" s="206"/>
      <c r="S128" s="206"/>
      <c r="T128" s="206"/>
      <c r="U128" s="206"/>
    </row>
    <row r="129" spans="1:17" s="238" customFormat="1" ht="22.5" customHeight="1">
      <c r="A129" s="240">
        <v>118</v>
      </c>
      <c r="B129" s="231" t="s">
        <v>366</v>
      </c>
      <c r="C129" s="232">
        <f>D129+E129</f>
        <v>1013302.41</v>
      </c>
      <c r="D129" s="233">
        <v>1013302.41</v>
      </c>
      <c r="E129" s="267"/>
      <c r="F129" s="232">
        <f t="shared" si="9"/>
        <v>664402.0994</v>
      </c>
      <c r="G129" s="233">
        <v>664402.0994</v>
      </c>
      <c r="H129" s="278"/>
      <c r="I129" s="231"/>
      <c r="J129" s="231"/>
      <c r="K129" s="234"/>
      <c r="L129" s="234"/>
      <c r="M129" s="235"/>
      <c r="N129" s="236"/>
      <c r="O129" s="237">
        <f t="shared" si="11"/>
        <v>0.6556799755366218</v>
      </c>
      <c r="P129" s="237">
        <f t="shared" si="11"/>
        <v>0.6556799755366218</v>
      </c>
      <c r="Q129" s="237"/>
    </row>
    <row r="130" spans="1:17" s="229" customFormat="1" ht="48">
      <c r="A130" s="223" t="s">
        <v>11</v>
      </c>
      <c r="B130" s="224" t="s">
        <v>200</v>
      </c>
      <c r="C130" s="246">
        <f>'Biểu 65'!C40</f>
        <v>2700</v>
      </c>
      <c r="D130" s="247"/>
      <c r="E130" s="271"/>
      <c r="F130" s="248">
        <f t="shared" si="9"/>
        <v>3617</v>
      </c>
      <c r="G130" s="249"/>
      <c r="H130" s="281"/>
      <c r="I130" s="247">
        <f>'Biểu 65'!D40</f>
        <v>3617</v>
      </c>
      <c r="J130" s="249"/>
      <c r="K130" s="247"/>
      <c r="L130" s="247"/>
      <c r="M130" s="250"/>
      <c r="N130" s="249"/>
      <c r="O130" s="228"/>
      <c r="P130" s="237"/>
      <c r="Q130" s="228"/>
    </row>
    <row r="131" spans="1:17" s="229" customFormat="1" ht="24">
      <c r="A131" s="223" t="s">
        <v>14</v>
      </c>
      <c r="B131" s="224" t="s">
        <v>201</v>
      </c>
      <c r="C131" s="246">
        <f>'Biểu 65'!C41</f>
        <v>1230</v>
      </c>
      <c r="D131" s="247"/>
      <c r="E131" s="271"/>
      <c r="F131" s="248">
        <f t="shared" si="9"/>
        <v>1230</v>
      </c>
      <c r="G131" s="249"/>
      <c r="H131" s="281"/>
      <c r="I131" s="249"/>
      <c r="J131" s="247">
        <f>'Biểu 65'!D41</f>
        <v>1230</v>
      </c>
      <c r="K131" s="247"/>
      <c r="L131" s="247"/>
      <c r="M131" s="250"/>
      <c r="N131" s="249"/>
      <c r="O131" s="228"/>
      <c r="P131" s="237"/>
      <c r="Q131" s="228"/>
    </row>
    <row r="132" spans="1:17" s="229" customFormat="1" ht="24">
      <c r="A132" s="223" t="s">
        <v>15</v>
      </c>
      <c r="B132" s="224" t="s">
        <v>207</v>
      </c>
      <c r="C132" s="246">
        <f>'Biểu 65'!C42</f>
        <v>86219</v>
      </c>
      <c r="D132" s="247"/>
      <c r="E132" s="271"/>
      <c r="F132" s="248">
        <f t="shared" si="9"/>
        <v>0</v>
      </c>
      <c r="G132" s="249"/>
      <c r="H132" s="281"/>
      <c r="I132" s="249"/>
      <c r="J132" s="249"/>
      <c r="K132" s="247"/>
      <c r="L132" s="247"/>
      <c r="M132" s="250"/>
      <c r="N132" s="249"/>
      <c r="O132" s="228"/>
      <c r="P132" s="237"/>
      <c r="Q132" s="228"/>
    </row>
    <row r="133" spans="1:17" s="229" customFormat="1" ht="24">
      <c r="A133" s="223" t="s">
        <v>17</v>
      </c>
      <c r="B133" s="224" t="s">
        <v>208</v>
      </c>
      <c r="C133" s="246">
        <f>'Biểu 65'!C43</f>
        <v>13190</v>
      </c>
      <c r="D133" s="247"/>
      <c r="E133" s="271"/>
      <c r="F133" s="248">
        <f t="shared" si="9"/>
        <v>0</v>
      </c>
      <c r="G133" s="249"/>
      <c r="H133" s="281"/>
      <c r="I133" s="249"/>
      <c r="J133" s="249"/>
      <c r="K133" s="247"/>
      <c r="L133" s="247"/>
      <c r="M133" s="250"/>
      <c r="N133" s="249"/>
      <c r="O133" s="228"/>
      <c r="P133" s="237"/>
      <c r="Q133" s="228"/>
    </row>
    <row r="134" spans="1:17" s="229" customFormat="1" ht="36">
      <c r="A134" s="223" t="s">
        <v>19</v>
      </c>
      <c r="B134" s="224" t="s">
        <v>209</v>
      </c>
      <c r="C134" s="246">
        <f>'Biểu 65'!C10</f>
        <v>4198525.42</v>
      </c>
      <c r="D134" s="247"/>
      <c r="E134" s="271"/>
      <c r="F134" s="248">
        <f>'Biểu 65'!D10</f>
        <v>5091326</v>
      </c>
      <c r="G134" s="249"/>
      <c r="H134" s="281"/>
      <c r="I134" s="249"/>
      <c r="J134" s="249"/>
      <c r="K134" s="247"/>
      <c r="L134" s="247"/>
      <c r="M134" s="250"/>
      <c r="N134" s="249"/>
      <c r="O134" s="228"/>
      <c r="P134" s="237"/>
      <c r="Q134" s="228"/>
    </row>
    <row r="135" spans="1:17" s="229" customFormat="1" ht="36">
      <c r="A135" s="251" t="s">
        <v>20</v>
      </c>
      <c r="B135" s="252" t="s">
        <v>203</v>
      </c>
      <c r="C135" s="262">
        <f>D135+E135</f>
        <v>0</v>
      </c>
      <c r="D135" s="253"/>
      <c r="E135" s="272"/>
      <c r="F135" s="254">
        <f>G135+H135+I135+J135+K135+N135</f>
        <v>2607613</v>
      </c>
      <c r="G135" s="255"/>
      <c r="H135" s="282"/>
      <c r="I135" s="255"/>
      <c r="J135" s="255"/>
      <c r="K135" s="253"/>
      <c r="L135" s="253"/>
      <c r="M135" s="256"/>
      <c r="N135" s="253">
        <f>'Biểu 65'!D45</f>
        <v>2607613</v>
      </c>
      <c r="O135" s="251"/>
      <c r="P135" s="251"/>
      <c r="Q135" s="251"/>
    </row>
    <row r="136" spans="1:13" s="229" customFormat="1" ht="15.75">
      <c r="A136" s="257"/>
      <c r="B136" s="258"/>
      <c r="C136" s="340"/>
      <c r="D136" s="340"/>
      <c r="E136" s="273"/>
      <c r="G136" s="239"/>
      <c r="H136" s="283"/>
      <c r="K136" s="259"/>
      <c r="L136" s="259"/>
      <c r="M136" s="259"/>
    </row>
    <row r="138" spans="2:3" ht="15">
      <c r="B138" s="260"/>
      <c r="C138" s="205"/>
    </row>
    <row r="139" ht="15.75">
      <c r="C139" s="205"/>
    </row>
    <row r="140" spans="3:4" ht="15.75">
      <c r="C140" s="261"/>
      <c r="D140" s="261"/>
    </row>
    <row r="142" ht="15.75">
      <c r="C142" s="205"/>
    </row>
    <row r="146" ht="15.75">
      <c r="C146" s="205"/>
    </row>
  </sheetData>
  <sheetProtection/>
  <mergeCells count="22">
    <mergeCell ref="A6:A8"/>
    <mergeCell ref="B6:B8"/>
    <mergeCell ref="C6:E6"/>
    <mergeCell ref="C136:D136"/>
    <mergeCell ref="I7:I8"/>
    <mergeCell ref="J7:J8"/>
    <mergeCell ref="C7:C8"/>
    <mergeCell ref="D7:D8"/>
    <mergeCell ref="E7:E8"/>
    <mergeCell ref="F7:F8"/>
    <mergeCell ref="G7:G8"/>
    <mergeCell ref="H7:H8"/>
    <mergeCell ref="Q7:Q8"/>
    <mergeCell ref="A3:Q3"/>
    <mergeCell ref="N1:Q1"/>
    <mergeCell ref="A4:Q4"/>
    <mergeCell ref="K7:M7"/>
    <mergeCell ref="N7:N8"/>
    <mergeCell ref="O7:O8"/>
    <mergeCell ref="P7:P8"/>
    <mergeCell ref="F6:N6"/>
    <mergeCell ref="O6:Q6"/>
  </mergeCells>
  <printOptions/>
  <pageMargins left="0.42" right="0.16" top="0.48" bottom="0.48" header="0.5" footer="0.49"/>
  <pageSetup horizontalDpi="600" verticalDpi="600" orientation="landscape" scale="96" r:id="rId1"/>
</worksheet>
</file>

<file path=xl/worksheets/sheet6.xml><?xml version="1.0" encoding="utf-8"?>
<worksheet xmlns="http://schemas.openxmlformats.org/spreadsheetml/2006/main" xmlns:r="http://schemas.openxmlformats.org/officeDocument/2006/relationships">
  <dimension ref="A1:IU25"/>
  <sheetViews>
    <sheetView zoomScalePageLayoutView="0" workbookViewId="0" topLeftCell="A1">
      <selection activeCell="U9" sqref="U9"/>
    </sheetView>
  </sheetViews>
  <sheetFormatPr defaultColWidth="9.140625" defaultRowHeight="12.75"/>
  <cols>
    <col min="1" max="1" width="2.7109375" style="133" customWidth="1"/>
    <col min="2" max="2" width="12.28125" style="134" customWidth="1"/>
    <col min="3" max="3" width="8.8515625" style="132" customWidth="1"/>
    <col min="4" max="4" width="5.8515625" style="135" hidden="1" customWidth="1"/>
    <col min="5" max="5" width="9.00390625" style="132" customWidth="1"/>
    <col min="6" max="6" width="7.7109375" style="132" customWidth="1"/>
    <col min="7" max="7" width="7.140625" style="132" customWidth="1"/>
    <col min="8" max="8" width="8.140625" style="132" customWidth="1"/>
    <col min="9" max="9" width="8.421875" style="132" customWidth="1"/>
    <col min="10" max="10" width="9.421875" style="132" customWidth="1"/>
    <col min="11" max="11" width="8.7109375" style="132" customWidth="1"/>
    <col min="12" max="12" width="7.140625" style="132" customWidth="1"/>
    <col min="13" max="13" width="7.7109375" style="132" customWidth="1"/>
    <col min="14" max="14" width="7.8515625" style="132" customWidth="1"/>
    <col min="15" max="15" width="8.00390625" style="132" customWidth="1"/>
    <col min="16" max="16" width="5.28125" style="132" customWidth="1"/>
    <col min="17" max="17" width="5.57421875" style="132" customWidth="1"/>
    <col min="18" max="19" width="5.8515625" style="132" customWidth="1"/>
    <col min="20" max="20" width="6.140625" style="132" customWidth="1"/>
    <col min="21" max="21" width="5.140625" style="132" customWidth="1"/>
    <col min="22" max="16384" width="9.140625" style="132" customWidth="1"/>
  </cols>
  <sheetData>
    <row r="1" spans="17:21" ht="16.5">
      <c r="Q1" s="136"/>
      <c r="R1" s="285" t="s">
        <v>230</v>
      </c>
      <c r="S1" s="285"/>
      <c r="T1" s="285"/>
      <c r="U1" s="285"/>
    </row>
    <row r="2" spans="1:255" s="146" customFormat="1" ht="22.5" customHeight="1">
      <c r="A2" s="346" t="s">
        <v>288</v>
      </c>
      <c r="B2" s="346"/>
      <c r="C2" s="346"/>
      <c r="D2" s="346"/>
      <c r="E2" s="346"/>
      <c r="F2" s="346"/>
      <c r="G2" s="346"/>
      <c r="H2" s="346"/>
      <c r="I2" s="346"/>
      <c r="J2" s="346"/>
      <c r="K2" s="346"/>
      <c r="L2" s="346"/>
      <c r="M2" s="346"/>
      <c r="N2" s="346"/>
      <c r="O2" s="346"/>
      <c r="P2" s="346"/>
      <c r="Q2" s="346"/>
      <c r="R2" s="346"/>
      <c r="S2" s="346"/>
      <c r="T2" s="346"/>
      <c r="U2" s="346"/>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row>
    <row r="3" spans="1:255" s="146" customFormat="1" ht="23.25" customHeight="1">
      <c r="A3" s="314" t="str">
        <f>'Biểu 62'!A3:E3</f>
        <v>(Kèm theo Công văn số: 42/STC-KHNS ngày 06/01/2020 của Sở Tài chính Hải Dương)</v>
      </c>
      <c r="B3" s="314"/>
      <c r="C3" s="314"/>
      <c r="D3" s="314"/>
      <c r="E3" s="314"/>
      <c r="F3" s="314"/>
      <c r="G3" s="314"/>
      <c r="H3" s="314"/>
      <c r="I3" s="314"/>
      <c r="J3" s="314"/>
      <c r="K3" s="314"/>
      <c r="L3" s="314"/>
      <c r="M3" s="314"/>
      <c r="N3" s="314"/>
      <c r="O3" s="314"/>
      <c r="P3" s="314"/>
      <c r="Q3" s="314"/>
      <c r="R3" s="314"/>
      <c r="S3" s="314"/>
      <c r="T3" s="314"/>
      <c r="U3" s="314"/>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row>
    <row r="4" spans="2:20" ht="12">
      <c r="B4" s="132"/>
      <c r="D4" s="132"/>
      <c r="E4" s="137"/>
      <c r="T4" s="138" t="s">
        <v>195</v>
      </c>
    </row>
    <row r="5" spans="1:255" s="130" customFormat="1" ht="19.5" customHeight="1">
      <c r="A5" s="345" t="s">
        <v>60</v>
      </c>
      <c r="B5" s="345" t="s">
        <v>220</v>
      </c>
      <c r="C5" s="341" t="s">
        <v>89</v>
      </c>
      <c r="D5" s="341"/>
      <c r="E5" s="341"/>
      <c r="F5" s="341"/>
      <c r="G5" s="341"/>
      <c r="H5" s="341"/>
      <c r="I5" s="341"/>
      <c r="J5" s="341" t="s">
        <v>90</v>
      </c>
      <c r="K5" s="341"/>
      <c r="L5" s="341"/>
      <c r="M5" s="341"/>
      <c r="N5" s="341"/>
      <c r="O5" s="341"/>
      <c r="P5" s="341" t="s">
        <v>210</v>
      </c>
      <c r="Q5" s="341"/>
      <c r="R5" s="341"/>
      <c r="S5" s="341"/>
      <c r="T5" s="341"/>
      <c r="U5" s="341"/>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row>
    <row r="6" spans="1:255" s="130" customFormat="1" ht="19.5" customHeight="1">
      <c r="A6" s="345"/>
      <c r="B6" s="345"/>
      <c r="C6" s="341" t="s">
        <v>85</v>
      </c>
      <c r="D6" s="347" t="s">
        <v>211</v>
      </c>
      <c r="E6" s="342" t="s">
        <v>109</v>
      </c>
      <c r="F6" s="350" t="s">
        <v>146</v>
      </c>
      <c r="G6" s="351"/>
      <c r="H6" s="351"/>
      <c r="I6" s="352"/>
      <c r="J6" s="341" t="s">
        <v>85</v>
      </c>
      <c r="K6" s="342" t="s">
        <v>109</v>
      </c>
      <c r="L6" s="341" t="s">
        <v>146</v>
      </c>
      <c r="M6" s="341"/>
      <c r="N6" s="341"/>
      <c r="O6" s="341"/>
      <c r="P6" s="341" t="s">
        <v>85</v>
      </c>
      <c r="Q6" s="342" t="s">
        <v>109</v>
      </c>
      <c r="R6" s="341" t="s">
        <v>146</v>
      </c>
      <c r="S6" s="341"/>
      <c r="T6" s="341"/>
      <c r="U6" s="341"/>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row>
    <row r="7" spans="1:255" s="130" customFormat="1" ht="15.75" customHeight="1">
      <c r="A7" s="345"/>
      <c r="B7" s="345"/>
      <c r="C7" s="341"/>
      <c r="D7" s="348"/>
      <c r="E7" s="343"/>
      <c r="F7" s="341" t="s">
        <v>85</v>
      </c>
      <c r="G7" s="345" t="s">
        <v>212</v>
      </c>
      <c r="H7" s="345" t="s">
        <v>213</v>
      </c>
      <c r="I7" s="345" t="s">
        <v>214</v>
      </c>
      <c r="J7" s="341"/>
      <c r="K7" s="343"/>
      <c r="L7" s="341" t="s">
        <v>85</v>
      </c>
      <c r="M7" s="345" t="s">
        <v>212</v>
      </c>
      <c r="N7" s="345" t="s">
        <v>213</v>
      </c>
      <c r="O7" s="345" t="s">
        <v>214</v>
      </c>
      <c r="P7" s="341"/>
      <c r="Q7" s="343"/>
      <c r="R7" s="341" t="s">
        <v>85</v>
      </c>
      <c r="S7" s="345" t="s">
        <v>212</v>
      </c>
      <c r="T7" s="345" t="s">
        <v>213</v>
      </c>
      <c r="U7" s="345" t="s">
        <v>214</v>
      </c>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row>
    <row r="8" spans="1:255" s="130" customFormat="1" ht="104.25" customHeight="1">
      <c r="A8" s="345"/>
      <c r="B8" s="345"/>
      <c r="C8" s="341"/>
      <c r="D8" s="349"/>
      <c r="E8" s="344"/>
      <c r="F8" s="341"/>
      <c r="G8" s="345"/>
      <c r="H8" s="345"/>
      <c r="I8" s="345"/>
      <c r="J8" s="341"/>
      <c r="K8" s="344"/>
      <c r="L8" s="341"/>
      <c r="M8" s="345"/>
      <c r="N8" s="345"/>
      <c r="O8" s="345"/>
      <c r="P8" s="341"/>
      <c r="Q8" s="344"/>
      <c r="R8" s="341"/>
      <c r="S8" s="345"/>
      <c r="T8" s="345"/>
      <c r="U8" s="345"/>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row>
    <row r="9" spans="1:255" s="131" customFormat="1" ht="45.75" customHeight="1">
      <c r="A9" s="139" t="s">
        <v>1</v>
      </c>
      <c r="B9" s="139" t="s">
        <v>2</v>
      </c>
      <c r="C9" s="139" t="s">
        <v>215</v>
      </c>
      <c r="D9" s="139">
        <v>2</v>
      </c>
      <c r="E9" s="139">
        <v>3</v>
      </c>
      <c r="F9" s="139" t="s">
        <v>216</v>
      </c>
      <c r="G9" s="139">
        <v>5</v>
      </c>
      <c r="H9" s="139">
        <v>6</v>
      </c>
      <c r="I9" s="139">
        <v>7</v>
      </c>
      <c r="J9" s="139" t="s">
        <v>217</v>
      </c>
      <c r="K9" s="139">
        <v>9</v>
      </c>
      <c r="L9" s="139" t="s">
        <v>218</v>
      </c>
      <c r="M9" s="139">
        <v>11</v>
      </c>
      <c r="N9" s="139">
        <v>12</v>
      </c>
      <c r="O9" s="139">
        <v>13</v>
      </c>
      <c r="P9" s="139" t="s">
        <v>219</v>
      </c>
      <c r="Q9" s="139" t="s">
        <v>289</v>
      </c>
      <c r="R9" s="139" t="s">
        <v>290</v>
      </c>
      <c r="S9" s="139" t="s">
        <v>291</v>
      </c>
      <c r="T9" s="139" t="s">
        <v>292</v>
      </c>
      <c r="U9" s="139" t="s">
        <v>293</v>
      </c>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row>
    <row r="10" spans="1:255" s="141" customFormat="1" ht="20.25" customHeight="1">
      <c r="A10" s="195"/>
      <c r="B10" s="196" t="s">
        <v>3</v>
      </c>
      <c r="C10" s="197">
        <f>'[1]08'!C12</f>
        <v>5128028.869</v>
      </c>
      <c r="D10" s="197">
        <f>'[1]08'!D12</f>
        <v>36703.019</v>
      </c>
      <c r="E10" s="197">
        <f>'[1]08'!E12</f>
        <v>4198524</v>
      </c>
      <c r="F10" s="197">
        <f>'[1]08'!F12</f>
        <v>892801.85</v>
      </c>
      <c r="G10" s="197">
        <f>'[1]08'!G12</f>
        <v>455342.436</v>
      </c>
      <c r="H10" s="197">
        <f>'[1]08'!H12</f>
        <v>195153.41400000002</v>
      </c>
      <c r="I10" s="197">
        <f>'[1]08'!I12</f>
        <v>211966</v>
      </c>
      <c r="J10" s="197">
        <f>'[1]08'!J12</f>
        <v>4900231.4059999995</v>
      </c>
      <c r="K10" s="197">
        <f>'[1]08'!K12</f>
        <v>4198523.6</v>
      </c>
      <c r="L10" s="197">
        <f>'[1]08'!L12</f>
        <v>701707.806</v>
      </c>
      <c r="M10" s="197">
        <f>'[1]08'!M12</f>
        <v>352874.96199999994</v>
      </c>
      <c r="N10" s="197">
        <f>'[1]08'!N12</f>
        <v>138660.84399999998</v>
      </c>
      <c r="O10" s="197">
        <f>'[1]08'!O12</f>
        <v>210172</v>
      </c>
      <c r="P10" s="198">
        <f>'[1]08'!Q12</f>
        <v>0.955577967905547</v>
      </c>
      <c r="Q10" s="198">
        <f>'[1]08'!R12</f>
        <v>0.9999999047284235</v>
      </c>
      <c r="R10" s="198">
        <f>'[1]08'!S12</f>
        <v>0.7859614157385538</v>
      </c>
      <c r="S10" s="198">
        <f>'[1]08'!T12</f>
        <v>0.7749661224195672</v>
      </c>
      <c r="T10" s="198">
        <f>'[1]08'!U12</f>
        <v>0.7105222560954018</v>
      </c>
      <c r="U10" s="198">
        <f>'[1]08'!V12</f>
        <v>0.9915363784757932</v>
      </c>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40"/>
    </row>
    <row r="11" spans="1:255" s="130" customFormat="1" ht="21.75" customHeight="1">
      <c r="A11" s="142">
        <v>1</v>
      </c>
      <c r="B11" s="147" t="s">
        <v>73</v>
      </c>
      <c r="C11" s="150">
        <f>'[1]08'!C13</f>
        <v>398584.90900000004</v>
      </c>
      <c r="D11" s="150">
        <f>'[1]08'!D13</f>
        <v>2446.4</v>
      </c>
      <c r="E11" s="150">
        <f>'[1]08'!E13</f>
        <v>292625</v>
      </c>
      <c r="F11" s="150">
        <f>'[1]08'!F13</f>
        <v>103513.509</v>
      </c>
      <c r="G11" s="150">
        <f>'[1]08'!G13</f>
        <v>96212.509</v>
      </c>
      <c r="H11" s="150">
        <f>'[1]08'!H13</f>
        <v>7229</v>
      </c>
      <c r="I11" s="150">
        <f>'[1]08'!I13</f>
        <v>72</v>
      </c>
      <c r="J11" s="150">
        <f>'[1]08'!J13</f>
        <v>381823.565</v>
      </c>
      <c r="K11" s="150">
        <f>'[1]08'!K13</f>
        <v>292625</v>
      </c>
      <c r="L11" s="150">
        <f>'[1]08'!L13</f>
        <v>89198.565</v>
      </c>
      <c r="M11" s="150">
        <f>'[1]08'!M13</f>
        <v>82211.509</v>
      </c>
      <c r="N11" s="150">
        <f>'[1]08'!N13</f>
        <v>6905.056</v>
      </c>
      <c r="O11" s="150">
        <f>'[1]08'!O13</f>
        <v>82</v>
      </c>
      <c r="P11" s="143">
        <f>'[1]08'!Q13</f>
        <v>0.9579478710268983</v>
      </c>
      <c r="Q11" s="143">
        <f>'[1]08'!R13</f>
        <v>1</v>
      </c>
      <c r="R11" s="143">
        <f>'[1]08'!S13</f>
        <v>0.8617094122468595</v>
      </c>
      <c r="S11" s="143">
        <f>'[1]08'!T13</f>
        <v>0.8544783818079207</v>
      </c>
      <c r="T11" s="143">
        <f>'[1]08'!U13</f>
        <v>0.9551882694701894</v>
      </c>
      <c r="U11" s="143">
        <f>'[1]08'!V13</f>
        <v>1.1388888888888888</v>
      </c>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s="130" customFormat="1" ht="24" customHeight="1">
      <c r="A12" s="142">
        <v>2</v>
      </c>
      <c r="B12" s="147" t="s">
        <v>74</v>
      </c>
      <c r="C12" s="150">
        <f>'[1]08'!C14</f>
        <v>465224.53500000003</v>
      </c>
      <c r="D12" s="150">
        <f>'[1]08'!D14</f>
        <v>4634.6990000000005</v>
      </c>
      <c r="E12" s="150">
        <f>'[1]08'!E14</f>
        <v>409160</v>
      </c>
      <c r="F12" s="150">
        <f>'[1]08'!F14</f>
        <v>51429.835999999996</v>
      </c>
      <c r="G12" s="150">
        <f>'[1]08'!G14</f>
        <v>4878.5</v>
      </c>
      <c r="H12" s="150">
        <f>'[1]08'!H14</f>
        <v>24169.336</v>
      </c>
      <c r="I12" s="150">
        <f>'[1]08'!I14</f>
        <v>11808</v>
      </c>
      <c r="J12" s="150">
        <f>'[1]08'!J14</f>
        <v>458966.001</v>
      </c>
      <c r="K12" s="150">
        <f>'[1]08'!K14</f>
        <v>409160</v>
      </c>
      <c r="L12" s="150">
        <f>'[1]08'!L14</f>
        <v>49806.001000000004</v>
      </c>
      <c r="M12" s="150">
        <f>'[1]08'!M14</f>
        <v>15633</v>
      </c>
      <c r="N12" s="150">
        <f>'[1]08'!N14</f>
        <v>23037.001</v>
      </c>
      <c r="O12" s="150">
        <f>'[1]08'!O14</f>
        <v>11136</v>
      </c>
      <c r="P12" s="143">
        <f>'[1]08'!Q14</f>
        <v>0.9865472830232395</v>
      </c>
      <c r="Q12" s="143">
        <f>'[1]08'!R14</f>
        <v>1</v>
      </c>
      <c r="R12" s="143">
        <f>'[1]08'!S14</f>
        <v>0.9684262069200456</v>
      </c>
      <c r="S12" s="143">
        <f>'[1]08'!T14</f>
        <v>3.2044685866557345</v>
      </c>
      <c r="T12" s="143">
        <f>'[1]08'!U14</f>
        <v>0.9531499334528678</v>
      </c>
      <c r="U12" s="143">
        <f>'[1]08'!V14</f>
        <v>0.943089430894309</v>
      </c>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s="130" customFormat="1" ht="21.75" customHeight="1">
      <c r="A13" s="142">
        <v>3</v>
      </c>
      <c r="B13" s="147" t="s">
        <v>75</v>
      </c>
      <c r="C13" s="150">
        <f>'[1]08'!C15</f>
        <v>348582.9</v>
      </c>
      <c r="D13" s="150">
        <f>'[1]08'!D15</f>
        <v>383</v>
      </c>
      <c r="E13" s="150">
        <f>'[1]08'!E15</f>
        <v>301331</v>
      </c>
      <c r="F13" s="150">
        <f>'[1]08'!F15</f>
        <v>46868.9</v>
      </c>
      <c r="G13" s="150">
        <f>'[1]08'!G15</f>
        <v>18439</v>
      </c>
      <c r="H13" s="150">
        <f>'[1]08'!H15</f>
        <v>14215.9</v>
      </c>
      <c r="I13" s="150">
        <f>'[1]08'!I15</f>
        <v>14214</v>
      </c>
      <c r="J13" s="150">
        <f>'[1]08'!J15</f>
        <v>346113.5</v>
      </c>
      <c r="K13" s="150">
        <f>'[1]08'!K15</f>
        <v>301331</v>
      </c>
      <c r="L13" s="150">
        <f>'[1]08'!L15</f>
        <v>44782.5</v>
      </c>
      <c r="M13" s="150">
        <f>'[1]08'!M15</f>
        <v>16411</v>
      </c>
      <c r="N13" s="150">
        <f>'[1]08'!N15</f>
        <v>14157.5</v>
      </c>
      <c r="O13" s="150">
        <f>'[1]08'!O15</f>
        <v>14214</v>
      </c>
      <c r="P13" s="143">
        <f>'[1]08'!Q15</f>
        <v>0.9929158888746407</v>
      </c>
      <c r="Q13" s="143">
        <f>'[1]08'!R15</f>
        <v>1</v>
      </c>
      <c r="R13" s="143">
        <f>'[1]08'!S15</f>
        <v>0.9554843403621591</v>
      </c>
      <c r="S13" s="143">
        <f>'[1]08'!T15</f>
        <v>0.8900157275340311</v>
      </c>
      <c r="T13" s="143">
        <f>'[1]08'!U15</f>
        <v>0.9958919238317658</v>
      </c>
      <c r="U13" s="143">
        <f>'[1]08'!V15</f>
        <v>1</v>
      </c>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row>
    <row r="14" spans="1:255" s="130" customFormat="1" ht="24" customHeight="1">
      <c r="A14" s="142">
        <v>4</v>
      </c>
      <c r="B14" s="147" t="s">
        <v>76</v>
      </c>
      <c r="C14" s="150">
        <f>'[1]08'!C16</f>
        <v>484336.684</v>
      </c>
      <c r="D14" s="150">
        <f>'[1]08'!D16</f>
        <v>3132.496</v>
      </c>
      <c r="E14" s="150">
        <f>'[1]08'!E16</f>
        <v>414268</v>
      </c>
      <c r="F14" s="150">
        <f>'[1]08'!F16</f>
        <v>66936.188</v>
      </c>
      <c r="G14" s="150">
        <f>'[1]08'!G16</f>
        <v>47344</v>
      </c>
      <c r="H14" s="150">
        <f>'[1]08'!H16</f>
        <v>13434.188</v>
      </c>
      <c r="I14" s="150">
        <f>'[1]08'!I16</f>
        <v>6158</v>
      </c>
      <c r="J14" s="150">
        <f>'[1]08'!J16</f>
        <v>458657.388</v>
      </c>
      <c r="K14" s="150">
        <f>'[1]08'!K16</f>
        <v>414267.6</v>
      </c>
      <c r="L14" s="150">
        <f>'[1]08'!L16</f>
        <v>44389.788</v>
      </c>
      <c r="M14" s="150">
        <f>'[1]08'!M16</f>
        <v>36440.5</v>
      </c>
      <c r="N14" s="150">
        <f>'[1]08'!N16</f>
        <v>7791.2880000000005</v>
      </c>
      <c r="O14" s="150">
        <f>'[1]08'!O16</f>
        <v>158</v>
      </c>
      <c r="P14" s="143">
        <f>'[1]08'!Q16</f>
        <v>0.9469804851701052</v>
      </c>
      <c r="Q14" s="143">
        <f>'[1]08'!R16</f>
        <v>0.9999990344414726</v>
      </c>
      <c r="R14" s="143">
        <f>'[1]08'!S16</f>
        <v>0.6631657602013429</v>
      </c>
      <c r="S14" s="143">
        <f>'[1]08'!T16</f>
        <v>0.7696962656302805</v>
      </c>
      <c r="T14" s="143">
        <f>'[1]08'!U16</f>
        <v>0.5799597266317845</v>
      </c>
      <c r="U14" s="143">
        <f>'[1]08'!V16</f>
        <v>0.025657681065280935</v>
      </c>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row>
    <row r="15" spans="1:255" s="130" customFormat="1" ht="23.25" customHeight="1">
      <c r="A15" s="142">
        <v>5</v>
      </c>
      <c r="B15" s="147" t="s">
        <v>77</v>
      </c>
      <c r="C15" s="150">
        <f>'[1]08'!C17</f>
        <v>371469.778</v>
      </c>
      <c r="D15" s="150">
        <f>'[1]08'!D17</f>
        <v>0</v>
      </c>
      <c r="E15" s="150">
        <f>'[1]08'!E17</f>
        <v>309348</v>
      </c>
      <c r="F15" s="150">
        <f>'[1]08'!F17</f>
        <v>62121.778</v>
      </c>
      <c r="G15" s="150">
        <f>'[1]08'!G17</f>
        <v>24987</v>
      </c>
      <c r="H15" s="150">
        <f>'[1]08'!H17</f>
        <v>9272.778</v>
      </c>
      <c r="I15" s="150">
        <f>'[1]08'!I17</f>
        <v>8096</v>
      </c>
      <c r="J15" s="150">
        <f>'[1]08'!J17</f>
        <v>330040.659</v>
      </c>
      <c r="K15" s="150">
        <f>'[1]08'!K17</f>
        <v>309348</v>
      </c>
      <c r="L15" s="150">
        <f>'[1]08'!L17</f>
        <v>20692.659</v>
      </c>
      <c r="M15" s="150">
        <f>'[1]08'!M17</f>
        <v>8045</v>
      </c>
      <c r="N15" s="150">
        <f>'[1]08'!N17</f>
        <v>4471.659</v>
      </c>
      <c r="O15" s="150">
        <f>'[1]08'!O17</f>
        <v>8176</v>
      </c>
      <c r="P15" s="143">
        <f>'[1]08'!Q17</f>
        <v>0.8884724371843784</v>
      </c>
      <c r="Q15" s="143">
        <f>'[1]08'!R17</f>
        <v>1</v>
      </c>
      <c r="R15" s="143">
        <f>'[1]08'!S17</f>
        <v>0.3330983057181654</v>
      </c>
      <c r="S15" s="143">
        <f>'[1]08'!T17</f>
        <v>0.3219674230599912</v>
      </c>
      <c r="T15" s="143">
        <f>'[1]08'!U17</f>
        <v>0.4822350971844683</v>
      </c>
      <c r="U15" s="143">
        <f>'[1]08'!V17</f>
        <v>1.0098814229249011</v>
      </c>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row>
    <row r="16" spans="1:255" s="130" customFormat="1" ht="23.25" customHeight="1">
      <c r="A16" s="142">
        <v>6</v>
      </c>
      <c r="B16" s="147" t="s">
        <v>78</v>
      </c>
      <c r="C16" s="150">
        <f>'[1]08'!C18</f>
        <v>470469</v>
      </c>
      <c r="D16" s="150">
        <f>'[1]08'!D18</f>
        <v>5210</v>
      </c>
      <c r="E16" s="150">
        <f>'[1]08'!E18</f>
        <v>402155</v>
      </c>
      <c r="F16" s="150">
        <f>'[1]08'!F18</f>
        <v>63104</v>
      </c>
      <c r="G16" s="150">
        <f>'[1]08'!G18</f>
        <v>25511</v>
      </c>
      <c r="H16" s="150">
        <f>'[1]08'!H18</f>
        <v>11363</v>
      </c>
      <c r="I16" s="150">
        <f>'[1]08'!I18</f>
        <v>26230</v>
      </c>
      <c r="J16" s="150">
        <f>'[1]08'!J18</f>
        <v>463582</v>
      </c>
      <c r="K16" s="150">
        <f>'[1]08'!K18</f>
        <v>402155</v>
      </c>
      <c r="L16" s="150">
        <f>'[1]08'!L18</f>
        <v>61427</v>
      </c>
      <c r="M16" s="150">
        <f>'[1]08'!M18</f>
        <v>25511</v>
      </c>
      <c r="N16" s="150">
        <f>'[1]08'!N18</f>
        <v>9686</v>
      </c>
      <c r="O16" s="150">
        <f>'[1]08'!O18</f>
        <v>26230</v>
      </c>
      <c r="P16" s="143">
        <f>'[1]08'!Q18</f>
        <v>0.985361415948766</v>
      </c>
      <c r="Q16" s="143">
        <f>'[1]08'!R18</f>
        <v>1</v>
      </c>
      <c r="R16" s="143">
        <f>'[1]08'!S18</f>
        <v>0.973424822515213</v>
      </c>
      <c r="S16" s="143">
        <f>'[1]08'!T18</f>
        <v>1</v>
      </c>
      <c r="T16" s="143">
        <f>'[1]08'!U18</f>
        <v>0.8524157352811758</v>
      </c>
      <c r="U16" s="143">
        <f>'[1]08'!V18</f>
        <v>1</v>
      </c>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row>
    <row r="17" spans="1:255" s="130" customFormat="1" ht="21.75" customHeight="1">
      <c r="A17" s="142">
        <v>7</v>
      </c>
      <c r="B17" s="147" t="s">
        <v>79</v>
      </c>
      <c r="C17" s="150">
        <f>'[1]08'!C19</f>
        <v>407635.83999999997</v>
      </c>
      <c r="D17" s="150">
        <f>'[1]08'!D19</f>
        <v>3932.409</v>
      </c>
      <c r="E17" s="150">
        <f>'[1]08'!E19</f>
        <v>272969</v>
      </c>
      <c r="F17" s="150">
        <f>'[1]08'!F19</f>
        <v>130734.431</v>
      </c>
      <c r="G17" s="150">
        <f>'[1]08'!G19</f>
        <v>93880.62000000001</v>
      </c>
      <c r="H17" s="150">
        <f>'[1]08'!H19</f>
        <v>8799.811</v>
      </c>
      <c r="I17" s="150">
        <f>'[1]08'!I19</f>
        <v>28054</v>
      </c>
      <c r="J17" s="150">
        <f>'[1]08'!J19</f>
        <v>377282.11</v>
      </c>
      <c r="K17" s="150">
        <f>'[1]08'!K19</f>
        <v>272969</v>
      </c>
      <c r="L17" s="150">
        <f>'[1]08'!L19</f>
        <v>104313.11</v>
      </c>
      <c r="M17" s="150">
        <f>'[1]08'!M19</f>
        <v>66190.986</v>
      </c>
      <c r="N17" s="150">
        <f>'[1]08'!N19</f>
        <v>10068.124</v>
      </c>
      <c r="O17" s="150">
        <f>'[1]08'!O19</f>
        <v>28054</v>
      </c>
      <c r="P17" s="143">
        <f>'[1]08'!Q19</f>
        <v>0.925537141189548</v>
      </c>
      <c r="Q17" s="143">
        <f>'[1]08'!R19</f>
        <v>1</v>
      </c>
      <c r="R17" s="143">
        <f>'[1]08'!S19</f>
        <v>0.797900822316655</v>
      </c>
      <c r="S17" s="143">
        <f>'[1]08'!T19</f>
        <v>0.7050548451853001</v>
      </c>
      <c r="T17" s="143">
        <f>'[1]08'!U19</f>
        <v>1.14412957278287</v>
      </c>
      <c r="U17" s="143">
        <f>'[1]08'!V19</f>
        <v>1</v>
      </c>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row>
    <row r="18" spans="1:255" s="130" customFormat="1" ht="21.75" customHeight="1">
      <c r="A18" s="142">
        <v>8</v>
      </c>
      <c r="B18" s="147" t="s">
        <v>80</v>
      </c>
      <c r="C18" s="150">
        <f>'[1]08'!C20</f>
        <v>365523.93</v>
      </c>
      <c r="D18" s="150">
        <f>'[1]08'!D20</f>
        <v>628.175</v>
      </c>
      <c r="E18" s="150">
        <f>'[1]08'!E20</f>
        <v>286614</v>
      </c>
      <c r="F18" s="150">
        <f>'[1]08'!F20</f>
        <v>78281.755</v>
      </c>
      <c r="G18" s="150">
        <f>'[1]08'!G20</f>
        <v>36533</v>
      </c>
      <c r="H18" s="150">
        <f>'[1]08'!H20</f>
        <v>18558.755</v>
      </c>
      <c r="I18" s="150">
        <f>'[1]08'!I20</f>
        <v>23190</v>
      </c>
      <c r="J18" s="150">
        <f>'[1]08'!J20</f>
        <v>346797.93</v>
      </c>
      <c r="K18" s="150">
        <f>'[1]08'!K20</f>
        <v>286614</v>
      </c>
      <c r="L18" s="150">
        <f>'[1]08'!L20</f>
        <v>60183.93</v>
      </c>
      <c r="M18" s="150">
        <f>'[1]08'!M20</f>
        <v>19283</v>
      </c>
      <c r="N18" s="150">
        <f>'[1]08'!N20</f>
        <v>17710.93</v>
      </c>
      <c r="O18" s="150">
        <f>'[1]08'!O20</f>
        <v>23190</v>
      </c>
      <c r="P18" s="143">
        <f>'[1]08'!Q20</f>
        <v>0.9487694280371739</v>
      </c>
      <c r="Q18" s="143">
        <f>'[1]08'!R20</f>
        <v>1</v>
      </c>
      <c r="R18" s="143">
        <f>'[1]08'!S20</f>
        <v>0.7688117109791419</v>
      </c>
      <c r="S18" s="143">
        <f>'[1]08'!T20</f>
        <v>0.5278241589795527</v>
      </c>
      <c r="T18" s="143">
        <f>'[1]08'!U20</f>
        <v>0.9543167092835699</v>
      </c>
      <c r="U18" s="143">
        <f>'[1]08'!V20</f>
        <v>1</v>
      </c>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row>
    <row r="19" spans="1:255" s="130" customFormat="1" ht="22.5" customHeight="1">
      <c r="A19" s="142">
        <v>9</v>
      </c>
      <c r="B19" s="147" t="s">
        <v>81</v>
      </c>
      <c r="C19" s="150">
        <f>'[1]08'!C21</f>
        <v>454934.816</v>
      </c>
      <c r="D19" s="150">
        <f>'[1]08'!D21</f>
        <v>2914.14</v>
      </c>
      <c r="E19" s="150">
        <f>'[1]08'!E21</f>
        <v>412665</v>
      </c>
      <c r="F19" s="150">
        <f>'[1]08'!F21</f>
        <v>39355.676</v>
      </c>
      <c r="G19" s="150">
        <f>'[1]08'!G21</f>
        <v>17295.584</v>
      </c>
      <c r="H19" s="150">
        <f>'[1]08'!H21</f>
        <v>8768.092</v>
      </c>
      <c r="I19" s="150">
        <f>'[1]08'!I21</f>
        <v>13292</v>
      </c>
      <c r="J19" s="150">
        <f>'[1]08'!J21</f>
        <v>443774.816</v>
      </c>
      <c r="K19" s="150">
        <f>'[1]08'!K21</f>
        <v>412665</v>
      </c>
      <c r="L19" s="150">
        <f>'[1]08'!L21</f>
        <v>31109.816</v>
      </c>
      <c r="M19" s="150">
        <f>'[1]08'!M21</f>
        <v>14059.583999999999</v>
      </c>
      <c r="N19" s="150">
        <f>'[1]08'!N21</f>
        <v>7762.232</v>
      </c>
      <c r="O19" s="150">
        <f>'[1]08'!O21</f>
        <v>9288</v>
      </c>
      <c r="P19" s="143">
        <f>'[1]08'!Q21</f>
        <v>0.9754690131256079</v>
      </c>
      <c r="Q19" s="143">
        <f>'[1]08'!R21</f>
        <v>1</v>
      </c>
      <c r="R19" s="143">
        <f>'[1]08'!S21</f>
        <v>0.7904785068359644</v>
      </c>
      <c r="S19" s="143">
        <f>'[1]08'!T21</f>
        <v>0.8129002177665697</v>
      </c>
      <c r="T19" s="143">
        <f>'[1]08'!U21</f>
        <v>0.8852817693974926</v>
      </c>
      <c r="U19" s="143">
        <f>'[1]08'!V21</f>
        <v>0.6987661751429431</v>
      </c>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row>
    <row r="20" spans="1:255" s="130" customFormat="1" ht="21" customHeight="1">
      <c r="A20" s="142">
        <v>10</v>
      </c>
      <c r="B20" s="147" t="s">
        <v>82</v>
      </c>
      <c r="C20" s="150">
        <f>'[1]08'!C22</f>
        <v>486569.83700000006</v>
      </c>
      <c r="D20" s="150">
        <f>'[1]08'!D22</f>
        <v>5915.400000000001</v>
      </c>
      <c r="E20" s="150">
        <f>'[1]08'!E22</f>
        <v>386542</v>
      </c>
      <c r="F20" s="150">
        <f>'[1]08'!F22</f>
        <v>94112.437</v>
      </c>
      <c r="G20" s="150">
        <f>'[1]08'!G22</f>
        <v>46483.983</v>
      </c>
      <c r="H20" s="150">
        <f>'[1]08'!H22</f>
        <v>3400.4539999999997</v>
      </c>
      <c r="I20" s="150">
        <f>'[1]08'!I22</f>
        <v>44228</v>
      </c>
      <c r="J20" s="150">
        <f>'[1]08'!J22</f>
        <v>465794.837</v>
      </c>
      <c r="K20" s="150">
        <f>'[1]08'!K22</f>
        <v>386542</v>
      </c>
      <c r="L20" s="150">
        <f>'[1]08'!L22</f>
        <v>79252.837</v>
      </c>
      <c r="M20" s="150">
        <f>'[1]08'!M22</f>
        <v>31624.383</v>
      </c>
      <c r="N20" s="150">
        <f>'[1]08'!N22</f>
        <v>3400.4539999999997</v>
      </c>
      <c r="O20" s="150">
        <f>'[1]08'!O22</f>
        <v>44228</v>
      </c>
      <c r="P20" s="143">
        <f>'[1]08'!Q22</f>
        <v>0.9573031486536637</v>
      </c>
      <c r="Q20" s="143">
        <f>'[1]08'!R22</f>
        <v>1</v>
      </c>
      <c r="R20" s="143">
        <f>'[1]08'!S22</f>
        <v>0.8421080095928235</v>
      </c>
      <c r="S20" s="143">
        <f>'[1]08'!T22</f>
        <v>0.6803285983475211</v>
      </c>
      <c r="T20" s="143">
        <f>'[1]08'!U22</f>
        <v>1</v>
      </c>
      <c r="U20" s="143">
        <f>'[1]08'!V22</f>
        <v>1</v>
      </c>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row>
    <row r="21" spans="1:255" s="130" customFormat="1" ht="19.5" customHeight="1">
      <c r="A21" s="142">
        <v>11</v>
      </c>
      <c r="B21" s="147" t="s">
        <v>83</v>
      </c>
      <c r="C21" s="150">
        <f>'[1]08'!C23</f>
        <v>464801.14</v>
      </c>
      <c r="D21" s="150">
        <f>'[1]08'!D23</f>
        <v>3200.3</v>
      </c>
      <c r="E21" s="150">
        <f>'[1]08'!E23</f>
        <v>395020</v>
      </c>
      <c r="F21" s="150">
        <f>'[1]08'!F23</f>
        <v>66580.84</v>
      </c>
      <c r="G21" s="150">
        <f>'[1]08'!G23</f>
        <v>27636.239999999998</v>
      </c>
      <c r="H21" s="150">
        <f>'[1]08'!H23</f>
        <v>18684.6</v>
      </c>
      <c r="I21" s="150">
        <f>'[1]08'!I23</f>
        <v>20260</v>
      </c>
      <c r="J21" s="150">
        <f>'[1]08'!J23</f>
        <v>466860.1</v>
      </c>
      <c r="K21" s="150">
        <f>'[1]08'!K23</f>
        <v>395020</v>
      </c>
      <c r="L21" s="150">
        <f>'[1]08'!L23</f>
        <v>71840.1</v>
      </c>
      <c r="M21" s="150">
        <f>'[1]08'!M23</f>
        <v>32081</v>
      </c>
      <c r="N21" s="150">
        <f>'[1]08'!N23</f>
        <v>14802.099999999999</v>
      </c>
      <c r="O21" s="150">
        <f>'[1]08'!O23</f>
        <v>24957</v>
      </c>
      <c r="P21" s="143">
        <f>'[1]08'!Q23</f>
        <v>1.0044297653831056</v>
      </c>
      <c r="Q21" s="143">
        <f>'[1]08'!R23</f>
        <v>1</v>
      </c>
      <c r="R21" s="143">
        <f>'[1]08'!S23</f>
        <v>1.0789905924887702</v>
      </c>
      <c r="S21" s="143">
        <f>'[1]08'!T23</f>
        <v>1.1608308510853864</v>
      </c>
      <c r="T21" s="143">
        <f>'[1]08'!U23</f>
        <v>0.7922085567793798</v>
      </c>
      <c r="U21" s="143">
        <f>'[1]08'!V23</f>
        <v>1.2318361303060217</v>
      </c>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row>
    <row r="22" spans="1:255" s="131" customFormat="1" ht="21.75" customHeight="1">
      <c r="A22" s="149">
        <v>12</v>
      </c>
      <c r="B22" s="148" t="s">
        <v>84</v>
      </c>
      <c r="C22" s="199">
        <f>'[1]08'!C24</f>
        <v>409895.5</v>
      </c>
      <c r="D22" s="199">
        <f>'[1]08'!D24</f>
        <v>4306</v>
      </c>
      <c r="E22" s="199">
        <f>'[1]08'!E24</f>
        <v>315827</v>
      </c>
      <c r="F22" s="199">
        <f>'[1]08'!F24</f>
        <v>89762.5</v>
      </c>
      <c r="G22" s="199">
        <f>'[1]08'!G24</f>
        <v>16141</v>
      </c>
      <c r="H22" s="199">
        <f>'[1]08'!H24</f>
        <v>57257.5</v>
      </c>
      <c r="I22" s="199">
        <f>'[1]08'!I24</f>
        <v>16364</v>
      </c>
      <c r="J22" s="199">
        <f>'[1]08'!J24</f>
        <v>360538.5</v>
      </c>
      <c r="K22" s="199">
        <f>'[1]08'!K24</f>
        <v>315827</v>
      </c>
      <c r="L22" s="199">
        <f>'[1]08'!L24</f>
        <v>44711.5</v>
      </c>
      <c r="M22" s="199">
        <f>'[1]08'!M24</f>
        <v>5384</v>
      </c>
      <c r="N22" s="199">
        <f>'[1]08'!N24</f>
        <v>18868.5</v>
      </c>
      <c r="O22" s="199">
        <f>'[1]08'!O24</f>
        <v>20459</v>
      </c>
      <c r="P22" s="144">
        <f>'[1]08'!Q24</f>
        <v>0.8795863823828268</v>
      </c>
      <c r="Q22" s="144">
        <f>'[1]08'!R24</f>
        <v>1</v>
      </c>
      <c r="R22" s="144">
        <f>'[1]08'!S24</f>
        <v>0.49810889848210554</v>
      </c>
      <c r="S22" s="144">
        <f>'[1]08'!T24</f>
        <v>0.33356049811040206</v>
      </c>
      <c r="T22" s="144">
        <f>'[1]08'!U24</f>
        <v>0.3295376151595861</v>
      </c>
      <c r="U22" s="144">
        <f>'[1]08'!V24</f>
        <v>1.2502444390124663</v>
      </c>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3"/>
    </row>
    <row r="25" spans="3:21" ht="12">
      <c r="C25" s="200"/>
      <c r="D25" s="200"/>
      <c r="E25" s="200"/>
      <c r="F25" s="200"/>
      <c r="G25" s="200"/>
      <c r="H25" s="200"/>
      <c r="I25" s="200"/>
      <c r="J25" s="200"/>
      <c r="K25" s="200"/>
      <c r="L25" s="200"/>
      <c r="M25" s="200"/>
      <c r="N25" s="200"/>
      <c r="O25" s="200"/>
      <c r="P25" s="200"/>
      <c r="Q25" s="200"/>
      <c r="R25" s="200"/>
      <c r="S25" s="200"/>
      <c r="T25" s="200"/>
      <c r="U25" s="200"/>
    </row>
  </sheetData>
  <sheetProtection/>
  <mergeCells count="30">
    <mergeCell ref="C5:I5"/>
    <mergeCell ref="J5:O5"/>
    <mergeCell ref="P5:U5"/>
    <mergeCell ref="C6:C8"/>
    <mergeCell ref="D6:D8"/>
    <mergeCell ref="E6:E8"/>
    <mergeCell ref="F6:I6"/>
    <mergeCell ref="J6:J8"/>
    <mergeCell ref="K6:K8"/>
    <mergeCell ref="L6:O6"/>
    <mergeCell ref="R1:U1"/>
    <mergeCell ref="S7:S8"/>
    <mergeCell ref="T7:T8"/>
    <mergeCell ref="U7:U8"/>
    <mergeCell ref="R6:U6"/>
    <mergeCell ref="R7:R8"/>
    <mergeCell ref="A2:U2"/>
    <mergeCell ref="A3:U3"/>
    <mergeCell ref="A5:A8"/>
    <mergeCell ref="B5:B8"/>
    <mergeCell ref="P6:P8"/>
    <mergeCell ref="Q6:Q8"/>
    <mergeCell ref="F7:F8"/>
    <mergeCell ref="G7:G8"/>
    <mergeCell ref="H7:H8"/>
    <mergeCell ref="I7:I8"/>
    <mergeCell ref="L7:L8"/>
    <mergeCell ref="M7:M8"/>
    <mergeCell ref="N7:N8"/>
    <mergeCell ref="O7:O8"/>
  </mergeCells>
  <printOptions/>
  <pageMargins left="0.41" right="0.24" top="0.23" bottom="0.16" header="0.23" footer="0.18"/>
  <pageSetup horizontalDpi="600" verticalDpi="600" orientation="landscape" scale="91" r:id="rId2"/>
  <drawing r:id="rId1"/>
</worksheet>
</file>

<file path=xl/worksheets/sheet7.xml><?xml version="1.0" encoding="utf-8"?>
<worksheet xmlns="http://schemas.openxmlformats.org/spreadsheetml/2006/main" xmlns:r="http://schemas.openxmlformats.org/officeDocument/2006/relationships">
  <dimension ref="A1:S83"/>
  <sheetViews>
    <sheetView tabSelected="1" zoomScalePageLayoutView="0" workbookViewId="0" topLeftCell="A1">
      <selection activeCell="E10" sqref="E10"/>
    </sheetView>
  </sheetViews>
  <sheetFormatPr defaultColWidth="9.140625" defaultRowHeight="12.75"/>
  <cols>
    <col min="1" max="1" width="4.00390625" style="152" customWidth="1"/>
    <col min="2" max="2" width="14.28125" style="173" customWidth="1"/>
    <col min="3" max="3" width="7.57421875" style="160" customWidth="1"/>
    <col min="4" max="4" width="7.7109375" style="151" customWidth="1"/>
    <col min="5" max="5" width="7.28125" style="151" customWidth="1"/>
    <col min="6" max="6" width="8.140625" style="151" customWidth="1"/>
    <col min="7" max="7" width="7.7109375" style="151" customWidth="1"/>
    <col min="8" max="8" width="7.140625" style="151" customWidth="1"/>
    <col min="9" max="9" width="8.140625" style="151" customWidth="1"/>
    <col min="10" max="10" width="8.00390625" style="151" customWidth="1"/>
    <col min="11" max="11" width="7.57421875" style="151" customWidth="1"/>
    <col min="12" max="12" width="5.421875" style="151" customWidth="1"/>
    <col min="13" max="13" width="7.28125" style="151" customWidth="1"/>
    <col min="14" max="14" width="7.00390625" style="151" customWidth="1"/>
    <col min="15" max="15" width="5.8515625" style="151" customWidth="1"/>
    <col min="16" max="16" width="5.00390625" style="151" customWidth="1"/>
    <col min="17" max="17" width="6.421875" style="151" customWidth="1"/>
    <col min="18" max="18" width="5.7109375" style="151" customWidth="1"/>
    <col min="19" max="16384" width="9.140625" style="151" customWidth="1"/>
  </cols>
  <sheetData>
    <row r="1" spans="14:19" ht="16.5">
      <c r="N1" s="285" t="s">
        <v>231</v>
      </c>
      <c r="O1" s="285"/>
      <c r="P1" s="285"/>
      <c r="Q1" s="285"/>
      <c r="R1" s="285"/>
      <c r="S1" s="178"/>
    </row>
    <row r="2" spans="1:18" ht="36.75" customHeight="1">
      <c r="A2" s="354" t="s">
        <v>370</v>
      </c>
      <c r="B2" s="355"/>
      <c r="C2" s="355"/>
      <c r="D2" s="355"/>
      <c r="E2" s="355"/>
      <c r="F2" s="355"/>
      <c r="G2" s="355"/>
      <c r="H2" s="355"/>
      <c r="I2" s="355"/>
      <c r="J2" s="355"/>
      <c r="K2" s="355"/>
      <c r="L2" s="355"/>
      <c r="M2" s="355"/>
      <c r="N2" s="355"/>
      <c r="O2" s="355"/>
      <c r="P2" s="355"/>
      <c r="Q2" s="355"/>
      <c r="R2" s="355"/>
    </row>
    <row r="3" spans="1:18" ht="16.5">
      <c r="A3" s="314" t="str">
        <f>'Biểu 62'!A3:E3</f>
        <v>(Kèm theo Công văn số: 42/STC-KHNS ngày 06/01/2020 của Sở Tài chính Hải Dương)</v>
      </c>
      <c r="B3" s="314"/>
      <c r="C3" s="314"/>
      <c r="D3" s="314"/>
      <c r="E3" s="314"/>
      <c r="F3" s="314"/>
      <c r="G3" s="314"/>
      <c r="H3" s="314"/>
      <c r="I3" s="314"/>
      <c r="J3" s="314"/>
      <c r="K3" s="314"/>
      <c r="L3" s="314"/>
      <c r="M3" s="314"/>
      <c r="N3" s="314"/>
      <c r="O3" s="314"/>
      <c r="P3" s="314"/>
      <c r="Q3" s="314"/>
      <c r="R3" s="314"/>
    </row>
    <row r="4" spans="2:18" ht="20.25" customHeight="1">
      <c r="B4" s="171"/>
      <c r="C4" s="153"/>
      <c r="D4" s="153"/>
      <c r="E4" s="153"/>
      <c r="F4" s="153"/>
      <c r="G4" s="153"/>
      <c r="H4" s="153"/>
      <c r="I4" s="153"/>
      <c r="J4" s="153"/>
      <c r="K4" s="153"/>
      <c r="L4" s="153"/>
      <c r="M4" s="153"/>
      <c r="N4" s="153"/>
      <c r="O4" s="153"/>
      <c r="P4" s="153"/>
      <c r="Q4" s="154" t="s">
        <v>195</v>
      </c>
      <c r="R4" s="153"/>
    </row>
    <row r="5" spans="1:18" s="288" customFormat="1" ht="12.75">
      <c r="A5" s="356" t="s">
        <v>0</v>
      </c>
      <c r="B5" s="356" t="s">
        <v>4</v>
      </c>
      <c r="C5" s="356" t="s">
        <v>89</v>
      </c>
      <c r="D5" s="356"/>
      <c r="E5" s="356"/>
      <c r="F5" s="356" t="s">
        <v>90</v>
      </c>
      <c r="G5" s="356"/>
      <c r="H5" s="356"/>
      <c r="I5" s="356"/>
      <c r="J5" s="356"/>
      <c r="K5" s="356"/>
      <c r="L5" s="356"/>
      <c r="M5" s="356"/>
      <c r="N5" s="356"/>
      <c r="O5" s="356"/>
      <c r="P5" s="356" t="s">
        <v>38</v>
      </c>
      <c r="Q5" s="356"/>
      <c r="R5" s="356"/>
    </row>
    <row r="6" spans="1:18" s="288" customFormat="1" ht="12" customHeight="1">
      <c r="A6" s="356"/>
      <c r="B6" s="356"/>
      <c r="C6" s="356" t="s">
        <v>85</v>
      </c>
      <c r="D6" s="356" t="s">
        <v>221</v>
      </c>
      <c r="E6" s="356"/>
      <c r="F6" s="356" t="s">
        <v>85</v>
      </c>
      <c r="G6" s="356" t="s">
        <v>221</v>
      </c>
      <c r="H6" s="356"/>
      <c r="I6" s="356" t="s">
        <v>229</v>
      </c>
      <c r="J6" s="356"/>
      <c r="K6" s="356"/>
      <c r="L6" s="356"/>
      <c r="M6" s="356"/>
      <c r="N6" s="356"/>
      <c r="O6" s="356"/>
      <c r="P6" s="356" t="s">
        <v>85</v>
      </c>
      <c r="Q6" s="356" t="s">
        <v>221</v>
      </c>
      <c r="R6" s="356"/>
    </row>
    <row r="7" spans="1:18" s="290" customFormat="1" ht="12" customHeight="1">
      <c r="A7" s="356"/>
      <c r="B7" s="356"/>
      <c r="C7" s="356"/>
      <c r="D7" s="353" t="s">
        <v>222</v>
      </c>
      <c r="E7" s="353" t="s">
        <v>223</v>
      </c>
      <c r="F7" s="356"/>
      <c r="G7" s="353" t="s">
        <v>222</v>
      </c>
      <c r="H7" s="353" t="s">
        <v>223</v>
      </c>
      <c r="I7" s="356" t="s">
        <v>85</v>
      </c>
      <c r="J7" s="353" t="s">
        <v>222</v>
      </c>
      <c r="K7" s="353"/>
      <c r="L7" s="353"/>
      <c r="M7" s="353" t="s">
        <v>223</v>
      </c>
      <c r="N7" s="353"/>
      <c r="O7" s="353"/>
      <c r="P7" s="356"/>
      <c r="Q7" s="353" t="s">
        <v>222</v>
      </c>
      <c r="R7" s="353" t="s">
        <v>223</v>
      </c>
    </row>
    <row r="8" spans="1:18" s="290" customFormat="1" ht="80.25" customHeight="1">
      <c r="A8" s="356"/>
      <c r="B8" s="356"/>
      <c r="C8" s="356"/>
      <c r="D8" s="353"/>
      <c r="E8" s="353"/>
      <c r="F8" s="356"/>
      <c r="G8" s="353"/>
      <c r="H8" s="353"/>
      <c r="I8" s="356"/>
      <c r="J8" s="289" t="s">
        <v>85</v>
      </c>
      <c r="K8" s="289" t="s">
        <v>224</v>
      </c>
      <c r="L8" s="289" t="s">
        <v>225</v>
      </c>
      <c r="M8" s="289" t="s">
        <v>85</v>
      </c>
      <c r="N8" s="289" t="s">
        <v>224</v>
      </c>
      <c r="O8" s="289" t="s">
        <v>225</v>
      </c>
      <c r="P8" s="356"/>
      <c r="Q8" s="353"/>
      <c r="R8" s="353"/>
    </row>
    <row r="9" spans="1:18" s="288" customFormat="1" ht="25.5">
      <c r="A9" s="289" t="s">
        <v>1</v>
      </c>
      <c r="B9" s="289" t="s">
        <v>2</v>
      </c>
      <c r="C9" s="289">
        <v>1</v>
      </c>
      <c r="D9" s="289">
        <v>2</v>
      </c>
      <c r="E9" s="289">
        <v>3</v>
      </c>
      <c r="F9" s="289" t="s">
        <v>226</v>
      </c>
      <c r="G9" s="289">
        <v>6</v>
      </c>
      <c r="H9" s="289">
        <v>7</v>
      </c>
      <c r="I9" s="289" t="s">
        <v>227</v>
      </c>
      <c r="J9" s="289">
        <v>10</v>
      </c>
      <c r="K9" s="289">
        <v>11</v>
      </c>
      <c r="L9" s="289">
        <v>12</v>
      </c>
      <c r="M9" s="289">
        <v>13</v>
      </c>
      <c r="N9" s="289">
        <v>14</v>
      </c>
      <c r="O9" s="289">
        <v>15</v>
      </c>
      <c r="P9" s="289" t="s">
        <v>298</v>
      </c>
      <c r="Q9" s="289" t="s">
        <v>299</v>
      </c>
      <c r="R9" s="289" t="s">
        <v>300</v>
      </c>
    </row>
    <row r="10" spans="1:18" s="295" customFormat="1" ht="17.25" customHeight="1">
      <c r="A10" s="291"/>
      <c r="B10" s="292" t="s">
        <v>3</v>
      </c>
      <c r="C10" s="293">
        <f>C11+C15</f>
        <v>164025</v>
      </c>
      <c r="D10" s="293">
        <f aca="true" t="shared" si="0" ref="D10:O10">D11+D15</f>
        <v>111520</v>
      </c>
      <c r="E10" s="293">
        <f t="shared" si="0"/>
        <v>52505</v>
      </c>
      <c r="F10" s="293">
        <f t="shared" si="0"/>
        <v>156928.828</v>
      </c>
      <c r="G10" s="293">
        <f t="shared" si="0"/>
        <v>109663</v>
      </c>
      <c r="H10" s="293">
        <f t="shared" si="0"/>
        <v>47265.828</v>
      </c>
      <c r="I10" s="293">
        <f t="shared" si="0"/>
        <v>156928.828</v>
      </c>
      <c r="J10" s="293">
        <f t="shared" si="0"/>
        <v>109663</v>
      </c>
      <c r="K10" s="293">
        <f t="shared" si="0"/>
        <v>109663</v>
      </c>
      <c r="L10" s="293">
        <f t="shared" si="0"/>
        <v>0</v>
      </c>
      <c r="M10" s="293">
        <f t="shared" si="0"/>
        <v>47265.828</v>
      </c>
      <c r="N10" s="293">
        <f t="shared" si="0"/>
        <v>47265.828</v>
      </c>
      <c r="O10" s="293">
        <f t="shared" si="0"/>
        <v>0</v>
      </c>
      <c r="P10" s="294">
        <f>F10/C10</f>
        <v>0.9567372534674593</v>
      </c>
      <c r="Q10" s="294">
        <f>G10/D10</f>
        <v>0.9833482783357246</v>
      </c>
      <c r="R10" s="294">
        <f>H10/E10</f>
        <v>0.9002157508808685</v>
      </c>
    </row>
    <row r="11" spans="1:18" s="295" customFormat="1" ht="25.5">
      <c r="A11" s="296" t="s">
        <v>7</v>
      </c>
      <c r="B11" s="297" t="s">
        <v>228</v>
      </c>
      <c r="C11" s="298">
        <f>SUM(C12:C14)</f>
        <v>6300</v>
      </c>
      <c r="D11" s="298">
        <f>SUM(D12:D14)</f>
        <v>0</v>
      </c>
      <c r="E11" s="298">
        <f>SUM(E12:E14)</f>
        <v>6300</v>
      </c>
      <c r="F11" s="298">
        <f aca="true" t="shared" si="1" ref="F11:O11">SUM(F12:F14)</f>
        <v>4889.828</v>
      </c>
      <c r="G11" s="298">
        <f t="shared" si="1"/>
        <v>0</v>
      </c>
      <c r="H11" s="298">
        <f t="shared" si="1"/>
        <v>4889.828</v>
      </c>
      <c r="I11" s="298">
        <f>SUM(I12:I14)</f>
        <v>4889.828</v>
      </c>
      <c r="J11" s="298">
        <f t="shared" si="1"/>
        <v>0</v>
      </c>
      <c r="K11" s="298">
        <f t="shared" si="1"/>
        <v>0</v>
      </c>
      <c r="L11" s="298">
        <f t="shared" si="1"/>
        <v>0</v>
      </c>
      <c r="M11" s="298">
        <f t="shared" si="1"/>
        <v>4889.828</v>
      </c>
      <c r="N11" s="298">
        <f t="shared" si="1"/>
        <v>4889.828</v>
      </c>
      <c r="O11" s="298">
        <f t="shared" si="1"/>
        <v>0</v>
      </c>
      <c r="P11" s="299">
        <f>F11/C11</f>
        <v>0.7761631746031746</v>
      </c>
      <c r="Q11" s="299"/>
      <c r="R11" s="299">
        <f>H11/E11</f>
        <v>0.7761631746031746</v>
      </c>
    </row>
    <row r="12" spans="1:18" s="295" customFormat="1" ht="25.5">
      <c r="A12" s="300">
        <v>1</v>
      </c>
      <c r="B12" s="301" t="s">
        <v>294</v>
      </c>
      <c r="C12" s="302">
        <f>D12+E12</f>
        <v>4850</v>
      </c>
      <c r="D12" s="302"/>
      <c r="E12" s="302">
        <v>4850</v>
      </c>
      <c r="F12" s="302">
        <f>G12+H12</f>
        <v>3448.628</v>
      </c>
      <c r="G12" s="302">
        <f>J12</f>
        <v>0</v>
      </c>
      <c r="H12" s="302">
        <f>M12</f>
        <v>3448.628</v>
      </c>
      <c r="I12" s="302">
        <f>J12+M12</f>
        <v>3448.628</v>
      </c>
      <c r="J12" s="302">
        <f>K12+L12</f>
        <v>0</v>
      </c>
      <c r="K12" s="302"/>
      <c r="L12" s="302"/>
      <c r="M12" s="302">
        <f>N12+O12</f>
        <v>3448.628</v>
      </c>
      <c r="N12" s="302">
        <v>3448.628</v>
      </c>
      <c r="O12" s="302"/>
      <c r="P12" s="303">
        <f>F12/C12</f>
        <v>0.7110573195876289</v>
      </c>
      <c r="Q12" s="303"/>
      <c r="R12" s="303">
        <f>H12/E12</f>
        <v>0.7110573195876289</v>
      </c>
    </row>
    <row r="13" spans="1:18" s="288" customFormat="1" ht="12.75">
      <c r="A13" s="300">
        <v>2</v>
      </c>
      <c r="B13" s="301" t="s">
        <v>295</v>
      </c>
      <c r="C13" s="302">
        <f aca="true" t="shared" si="2" ref="C13:C27">D13+E13</f>
        <v>30</v>
      </c>
      <c r="D13" s="302"/>
      <c r="E13" s="302">
        <v>30</v>
      </c>
      <c r="F13" s="302">
        <f>G13+H13</f>
        <v>30</v>
      </c>
      <c r="G13" s="302">
        <f>J13</f>
        <v>0</v>
      </c>
      <c r="H13" s="302">
        <f>M13</f>
        <v>30</v>
      </c>
      <c r="I13" s="302">
        <f>J13+M13</f>
        <v>30</v>
      </c>
      <c r="J13" s="302">
        <f aca="true" t="shared" si="3" ref="J13:J28">K13+L13</f>
        <v>0</v>
      </c>
      <c r="K13" s="302"/>
      <c r="L13" s="302"/>
      <c r="M13" s="302">
        <f aca="true" t="shared" si="4" ref="M13:M27">N13+O13</f>
        <v>30</v>
      </c>
      <c r="N13" s="302">
        <v>30</v>
      </c>
      <c r="O13" s="302"/>
      <c r="P13" s="303">
        <f>F13/C13</f>
        <v>1</v>
      </c>
      <c r="Q13" s="303"/>
      <c r="R13" s="303">
        <f>H13/E13</f>
        <v>1</v>
      </c>
    </row>
    <row r="14" spans="1:18" s="288" customFormat="1" ht="12.75">
      <c r="A14" s="300">
        <v>3</v>
      </c>
      <c r="B14" s="301" t="s">
        <v>296</v>
      </c>
      <c r="C14" s="302">
        <f t="shared" si="2"/>
        <v>1420</v>
      </c>
      <c r="D14" s="302"/>
      <c r="E14" s="302">
        <v>1420</v>
      </c>
      <c r="F14" s="302">
        <f>G14+H14</f>
        <v>1411.2</v>
      </c>
      <c r="G14" s="302">
        <f>J14</f>
        <v>0</v>
      </c>
      <c r="H14" s="302">
        <f>M14</f>
        <v>1411.2</v>
      </c>
      <c r="I14" s="302">
        <f>J14+M14</f>
        <v>1411.2</v>
      </c>
      <c r="J14" s="302">
        <f t="shared" si="3"/>
        <v>0</v>
      </c>
      <c r="K14" s="302"/>
      <c r="L14" s="302"/>
      <c r="M14" s="302">
        <f t="shared" si="4"/>
        <v>1411.2</v>
      </c>
      <c r="N14" s="302">
        <v>1411.2</v>
      </c>
      <c r="O14" s="302"/>
      <c r="P14" s="303">
        <f>F14/C14</f>
        <v>0.9938028169014085</v>
      </c>
      <c r="Q14" s="303"/>
      <c r="R14" s="303">
        <f>H14/E14</f>
        <v>0.9938028169014085</v>
      </c>
    </row>
    <row r="15" spans="1:18" s="290" customFormat="1" ht="13.5" customHeight="1">
      <c r="A15" s="296" t="s">
        <v>11</v>
      </c>
      <c r="B15" s="297" t="s">
        <v>87</v>
      </c>
      <c r="C15" s="298">
        <f>SUM(C16:C28)</f>
        <v>157725</v>
      </c>
      <c r="D15" s="298">
        <f>SUM(D16:D28)</f>
        <v>111520</v>
      </c>
      <c r="E15" s="298">
        <f>SUM(E16:E28)</f>
        <v>46205</v>
      </c>
      <c r="F15" s="298">
        <f>G15+H15</f>
        <v>152039</v>
      </c>
      <c r="G15" s="298">
        <f>J15</f>
        <v>109663</v>
      </c>
      <c r="H15" s="298">
        <f>M15</f>
        <v>42376</v>
      </c>
      <c r="I15" s="298">
        <f>J15+M15</f>
        <v>152039</v>
      </c>
      <c r="J15" s="298">
        <f>K15+L15</f>
        <v>109663</v>
      </c>
      <c r="K15" s="298">
        <v>109663</v>
      </c>
      <c r="L15" s="298">
        <f>SUM(L16:L28)</f>
        <v>0</v>
      </c>
      <c r="M15" s="298">
        <f>N15+O15</f>
        <v>42376</v>
      </c>
      <c r="N15" s="298">
        <v>42376</v>
      </c>
      <c r="O15" s="298">
        <f>SUM(O16:O28)</f>
        <v>0</v>
      </c>
      <c r="P15" s="299">
        <f>F15/C15</f>
        <v>0.9639499128229514</v>
      </c>
      <c r="Q15" s="299">
        <f>G15/D15</f>
        <v>0.9833482783357246</v>
      </c>
      <c r="R15" s="299">
        <f>H15/E15</f>
        <v>0.9171301807163726</v>
      </c>
    </row>
    <row r="16" spans="1:18" s="288" customFormat="1" ht="12.75">
      <c r="A16" s="300">
        <v>1</v>
      </c>
      <c r="B16" s="304" t="s">
        <v>97</v>
      </c>
      <c r="C16" s="302">
        <f t="shared" si="2"/>
        <v>72</v>
      </c>
      <c r="D16" s="302"/>
      <c r="E16" s="302">
        <v>72</v>
      </c>
      <c r="F16" s="302">
        <f>G16+H16</f>
        <v>0</v>
      </c>
      <c r="G16" s="302">
        <f>I16</f>
        <v>0</v>
      </c>
      <c r="H16" s="302">
        <f>M16</f>
        <v>0</v>
      </c>
      <c r="I16" s="302">
        <f aca="true" t="shared" si="5" ref="I16:I28">J16+M16</f>
        <v>0</v>
      </c>
      <c r="J16" s="302">
        <f>K16+L16</f>
        <v>0</v>
      </c>
      <c r="K16" s="302"/>
      <c r="L16" s="302"/>
      <c r="M16" s="302">
        <f t="shared" si="4"/>
        <v>0</v>
      </c>
      <c r="N16" s="302"/>
      <c r="O16" s="302"/>
      <c r="P16" s="303"/>
      <c r="Q16" s="303"/>
      <c r="R16" s="303"/>
    </row>
    <row r="17" spans="1:18" s="288" customFormat="1" ht="12.75">
      <c r="A17" s="300">
        <v>2</v>
      </c>
      <c r="B17" s="304" t="s">
        <v>98</v>
      </c>
      <c r="C17" s="302">
        <f t="shared" si="2"/>
        <v>118</v>
      </c>
      <c r="D17" s="302">
        <v>0</v>
      </c>
      <c r="E17" s="302">
        <v>118</v>
      </c>
      <c r="F17" s="302">
        <f aca="true" t="shared" si="6" ref="F17:F28">G17+H17</f>
        <v>0</v>
      </c>
      <c r="G17" s="302">
        <f aca="true" t="shared" si="7" ref="G17:G28">I17</f>
        <v>0</v>
      </c>
      <c r="H17" s="302">
        <f aca="true" t="shared" si="8" ref="H17:H28">M17</f>
        <v>0</v>
      </c>
      <c r="I17" s="302">
        <f t="shared" si="5"/>
        <v>0</v>
      </c>
      <c r="J17" s="302">
        <f t="shared" si="3"/>
        <v>0</v>
      </c>
      <c r="K17" s="302"/>
      <c r="L17" s="302"/>
      <c r="M17" s="302">
        <f t="shared" si="4"/>
        <v>0</v>
      </c>
      <c r="N17" s="302"/>
      <c r="O17" s="302"/>
      <c r="P17" s="303"/>
      <c r="Q17" s="303"/>
      <c r="R17" s="303"/>
    </row>
    <row r="18" spans="1:18" s="288" customFormat="1" ht="12.75">
      <c r="A18" s="300">
        <v>3</v>
      </c>
      <c r="B18" s="304" t="s">
        <v>99</v>
      </c>
      <c r="C18" s="302">
        <f t="shared" si="2"/>
        <v>6158</v>
      </c>
      <c r="D18" s="302"/>
      <c r="E18" s="302">
        <v>6158</v>
      </c>
      <c r="F18" s="302">
        <f t="shared" si="6"/>
        <v>0</v>
      </c>
      <c r="G18" s="302">
        <f t="shared" si="7"/>
        <v>0</v>
      </c>
      <c r="H18" s="302">
        <f t="shared" si="8"/>
        <v>0</v>
      </c>
      <c r="I18" s="302">
        <f t="shared" si="5"/>
        <v>0</v>
      </c>
      <c r="J18" s="302">
        <f t="shared" si="3"/>
        <v>0</v>
      </c>
      <c r="K18" s="302"/>
      <c r="L18" s="302"/>
      <c r="M18" s="302">
        <f t="shared" si="4"/>
        <v>0</v>
      </c>
      <c r="N18" s="302"/>
      <c r="O18" s="302"/>
      <c r="P18" s="303"/>
      <c r="Q18" s="303"/>
      <c r="R18" s="303"/>
    </row>
    <row r="19" spans="1:18" s="288" customFormat="1" ht="12.75">
      <c r="A19" s="300">
        <v>4</v>
      </c>
      <c r="B19" s="304" t="s">
        <v>100</v>
      </c>
      <c r="C19" s="302">
        <f t="shared" si="2"/>
        <v>9614</v>
      </c>
      <c r="D19" s="302">
        <v>7180</v>
      </c>
      <c r="E19" s="302">
        <v>2434</v>
      </c>
      <c r="F19" s="302">
        <f t="shared" si="6"/>
        <v>0</v>
      </c>
      <c r="G19" s="302">
        <f t="shared" si="7"/>
        <v>0</v>
      </c>
      <c r="H19" s="302">
        <f t="shared" si="8"/>
        <v>0</v>
      </c>
      <c r="I19" s="302">
        <f t="shared" si="5"/>
        <v>0</v>
      </c>
      <c r="J19" s="302">
        <f t="shared" si="3"/>
        <v>0</v>
      </c>
      <c r="K19" s="302"/>
      <c r="L19" s="302"/>
      <c r="M19" s="302">
        <f t="shared" si="4"/>
        <v>0</v>
      </c>
      <c r="N19" s="302"/>
      <c r="O19" s="302"/>
      <c r="P19" s="303"/>
      <c r="Q19" s="303"/>
      <c r="R19" s="303"/>
    </row>
    <row r="20" spans="1:18" s="288" customFormat="1" ht="12.75">
      <c r="A20" s="300">
        <v>5</v>
      </c>
      <c r="B20" s="304" t="s">
        <v>101</v>
      </c>
      <c r="C20" s="302">
        <f t="shared" si="2"/>
        <v>4876</v>
      </c>
      <c r="D20" s="302">
        <v>3590</v>
      </c>
      <c r="E20" s="302">
        <v>1286</v>
      </c>
      <c r="F20" s="302">
        <f t="shared" si="6"/>
        <v>0</v>
      </c>
      <c r="G20" s="302">
        <f t="shared" si="7"/>
        <v>0</v>
      </c>
      <c r="H20" s="302">
        <f t="shared" si="8"/>
        <v>0</v>
      </c>
      <c r="I20" s="302">
        <f t="shared" si="5"/>
        <v>0</v>
      </c>
      <c r="J20" s="302">
        <f t="shared" si="3"/>
        <v>0</v>
      </c>
      <c r="K20" s="302"/>
      <c r="L20" s="302"/>
      <c r="M20" s="302">
        <f t="shared" si="4"/>
        <v>0</v>
      </c>
      <c r="N20" s="302"/>
      <c r="O20" s="302"/>
      <c r="P20" s="303"/>
      <c r="Q20" s="303"/>
      <c r="R20" s="303"/>
    </row>
    <row r="21" spans="1:18" s="288" customFormat="1" ht="12.75">
      <c r="A21" s="300">
        <v>6</v>
      </c>
      <c r="B21" s="304" t="s">
        <v>102</v>
      </c>
      <c r="C21" s="302">
        <f t="shared" si="2"/>
        <v>19030</v>
      </c>
      <c r="D21" s="302">
        <v>14360</v>
      </c>
      <c r="E21" s="302">
        <v>4670</v>
      </c>
      <c r="F21" s="302">
        <f t="shared" si="6"/>
        <v>0</v>
      </c>
      <c r="G21" s="302">
        <f t="shared" si="7"/>
        <v>0</v>
      </c>
      <c r="H21" s="302">
        <f t="shared" si="8"/>
        <v>0</v>
      </c>
      <c r="I21" s="302">
        <f t="shared" si="5"/>
        <v>0</v>
      </c>
      <c r="J21" s="302">
        <f t="shared" si="3"/>
        <v>0</v>
      </c>
      <c r="K21" s="302"/>
      <c r="L21" s="302"/>
      <c r="M21" s="302">
        <f t="shared" si="4"/>
        <v>0</v>
      </c>
      <c r="N21" s="302"/>
      <c r="O21" s="302"/>
      <c r="P21" s="303"/>
      <c r="Q21" s="303"/>
      <c r="R21" s="303"/>
    </row>
    <row r="22" spans="1:18" s="288" customFormat="1" ht="12.75">
      <c r="A22" s="300">
        <v>7</v>
      </c>
      <c r="B22" s="304" t="s">
        <v>103</v>
      </c>
      <c r="C22" s="302">
        <f t="shared" si="2"/>
        <v>9692</v>
      </c>
      <c r="D22" s="302">
        <v>7180</v>
      </c>
      <c r="E22" s="302">
        <v>2512</v>
      </c>
      <c r="F22" s="302">
        <f t="shared" si="6"/>
        <v>0</v>
      </c>
      <c r="G22" s="302">
        <f t="shared" si="7"/>
        <v>0</v>
      </c>
      <c r="H22" s="302">
        <f t="shared" si="8"/>
        <v>0</v>
      </c>
      <c r="I22" s="302">
        <f t="shared" si="5"/>
        <v>0</v>
      </c>
      <c r="J22" s="302">
        <f t="shared" si="3"/>
        <v>0</v>
      </c>
      <c r="K22" s="302"/>
      <c r="L22" s="302"/>
      <c r="M22" s="302">
        <f t="shared" si="4"/>
        <v>0</v>
      </c>
      <c r="N22" s="302"/>
      <c r="O22" s="302"/>
      <c r="P22" s="303"/>
      <c r="Q22" s="303"/>
      <c r="R22" s="303"/>
    </row>
    <row r="23" spans="1:18" s="288" customFormat="1" ht="12.75">
      <c r="A23" s="300">
        <v>8</v>
      </c>
      <c r="B23" s="304" t="s">
        <v>104</v>
      </c>
      <c r="C23" s="302">
        <f t="shared" si="2"/>
        <v>37828</v>
      </c>
      <c r="D23" s="302">
        <v>28720</v>
      </c>
      <c r="E23" s="302">
        <v>9108</v>
      </c>
      <c r="F23" s="302">
        <f t="shared" si="6"/>
        <v>0</v>
      </c>
      <c r="G23" s="302">
        <f t="shared" si="7"/>
        <v>0</v>
      </c>
      <c r="H23" s="302">
        <f t="shared" si="8"/>
        <v>0</v>
      </c>
      <c r="I23" s="302">
        <f t="shared" si="5"/>
        <v>0</v>
      </c>
      <c r="J23" s="302">
        <f t="shared" si="3"/>
        <v>0</v>
      </c>
      <c r="K23" s="302"/>
      <c r="L23" s="302"/>
      <c r="M23" s="302">
        <f t="shared" si="4"/>
        <v>0</v>
      </c>
      <c r="N23" s="302"/>
      <c r="O23" s="302"/>
      <c r="P23" s="303"/>
      <c r="Q23" s="303"/>
      <c r="R23" s="303"/>
    </row>
    <row r="24" spans="1:18" s="288" customFormat="1" ht="12.75">
      <c r="A24" s="300">
        <v>9</v>
      </c>
      <c r="B24" s="304" t="s">
        <v>105</v>
      </c>
      <c r="C24" s="302">
        <f t="shared" si="2"/>
        <v>19568</v>
      </c>
      <c r="D24" s="302">
        <v>14360</v>
      </c>
      <c r="E24" s="302">
        <v>5208</v>
      </c>
      <c r="F24" s="302">
        <f t="shared" si="6"/>
        <v>0</v>
      </c>
      <c r="G24" s="302">
        <f t="shared" si="7"/>
        <v>0</v>
      </c>
      <c r="H24" s="302">
        <f t="shared" si="8"/>
        <v>0</v>
      </c>
      <c r="I24" s="302">
        <f t="shared" si="5"/>
        <v>0</v>
      </c>
      <c r="J24" s="302">
        <f t="shared" si="3"/>
        <v>0</v>
      </c>
      <c r="K24" s="302"/>
      <c r="L24" s="302"/>
      <c r="M24" s="302">
        <f t="shared" si="4"/>
        <v>0</v>
      </c>
      <c r="N24" s="302"/>
      <c r="O24" s="302"/>
      <c r="P24" s="303"/>
      <c r="Q24" s="303"/>
      <c r="R24" s="303"/>
    </row>
    <row r="25" spans="1:18" s="290" customFormat="1" ht="12.75">
      <c r="A25" s="300">
        <v>10</v>
      </c>
      <c r="B25" s="304" t="s">
        <v>106</v>
      </c>
      <c r="C25" s="302">
        <f t="shared" si="2"/>
        <v>18990</v>
      </c>
      <c r="D25" s="302">
        <v>14360</v>
      </c>
      <c r="E25" s="302">
        <v>4630</v>
      </c>
      <c r="F25" s="302">
        <f t="shared" si="6"/>
        <v>0</v>
      </c>
      <c r="G25" s="302">
        <f t="shared" si="7"/>
        <v>0</v>
      </c>
      <c r="H25" s="302">
        <f t="shared" si="8"/>
        <v>0</v>
      </c>
      <c r="I25" s="302">
        <f t="shared" si="5"/>
        <v>0</v>
      </c>
      <c r="J25" s="302">
        <f t="shared" si="3"/>
        <v>0</v>
      </c>
      <c r="K25" s="302"/>
      <c r="L25" s="302"/>
      <c r="M25" s="302">
        <f t="shared" si="4"/>
        <v>0</v>
      </c>
      <c r="N25" s="302"/>
      <c r="O25" s="302"/>
      <c r="P25" s="303"/>
      <c r="Q25" s="303"/>
      <c r="R25" s="303"/>
    </row>
    <row r="26" spans="1:18" s="305" customFormat="1" ht="12.75">
      <c r="A26" s="300">
        <v>11</v>
      </c>
      <c r="B26" s="304" t="s">
        <v>107</v>
      </c>
      <c r="C26" s="302">
        <f t="shared" si="2"/>
        <v>14360</v>
      </c>
      <c r="D26" s="302">
        <v>10770</v>
      </c>
      <c r="E26" s="302">
        <v>3590</v>
      </c>
      <c r="F26" s="302">
        <f t="shared" si="6"/>
        <v>0</v>
      </c>
      <c r="G26" s="302">
        <f t="shared" si="7"/>
        <v>0</v>
      </c>
      <c r="H26" s="302">
        <f t="shared" si="8"/>
        <v>0</v>
      </c>
      <c r="I26" s="302">
        <f t="shared" si="5"/>
        <v>0</v>
      </c>
      <c r="J26" s="302">
        <f t="shared" si="3"/>
        <v>0</v>
      </c>
      <c r="K26" s="302"/>
      <c r="L26" s="302"/>
      <c r="M26" s="302">
        <f t="shared" si="4"/>
        <v>0</v>
      </c>
      <c r="N26" s="302"/>
      <c r="O26" s="302"/>
      <c r="P26" s="303"/>
      <c r="Q26" s="303"/>
      <c r="R26" s="303"/>
    </row>
    <row r="27" spans="1:18" s="305" customFormat="1" ht="12.75">
      <c r="A27" s="300">
        <v>12</v>
      </c>
      <c r="B27" s="304" t="s">
        <v>108</v>
      </c>
      <c r="C27" s="302">
        <f t="shared" si="2"/>
        <v>9594</v>
      </c>
      <c r="D27" s="302">
        <v>7180</v>
      </c>
      <c r="E27" s="302">
        <v>2414</v>
      </c>
      <c r="F27" s="302">
        <f t="shared" si="6"/>
        <v>0</v>
      </c>
      <c r="G27" s="302">
        <f t="shared" si="7"/>
        <v>0</v>
      </c>
      <c r="H27" s="302">
        <f t="shared" si="8"/>
        <v>0</v>
      </c>
      <c r="I27" s="302">
        <f t="shared" si="5"/>
        <v>0</v>
      </c>
      <c r="J27" s="302">
        <f t="shared" si="3"/>
        <v>0</v>
      </c>
      <c r="K27" s="302"/>
      <c r="L27" s="302"/>
      <c r="M27" s="302">
        <f t="shared" si="4"/>
        <v>0</v>
      </c>
      <c r="N27" s="302"/>
      <c r="O27" s="302"/>
      <c r="P27" s="303"/>
      <c r="Q27" s="303"/>
      <c r="R27" s="303"/>
    </row>
    <row r="28" spans="1:18" s="305" customFormat="1" ht="25.5">
      <c r="A28" s="306"/>
      <c r="B28" s="307" t="s">
        <v>297</v>
      </c>
      <c r="C28" s="308">
        <f>D28+E28</f>
        <v>7825</v>
      </c>
      <c r="D28" s="309">
        <v>3820</v>
      </c>
      <c r="E28" s="310">
        <v>4005</v>
      </c>
      <c r="F28" s="310">
        <f t="shared" si="6"/>
        <v>0</v>
      </c>
      <c r="G28" s="310">
        <f t="shared" si="7"/>
        <v>0</v>
      </c>
      <c r="H28" s="310">
        <f t="shared" si="8"/>
        <v>0</v>
      </c>
      <c r="I28" s="310">
        <f t="shared" si="5"/>
        <v>0</v>
      </c>
      <c r="J28" s="310">
        <f t="shared" si="3"/>
        <v>0</v>
      </c>
      <c r="K28" s="311"/>
      <c r="L28" s="311"/>
      <c r="M28" s="311"/>
      <c r="N28" s="311"/>
      <c r="O28" s="311"/>
      <c r="P28" s="312"/>
      <c r="Q28" s="312"/>
      <c r="R28" s="312"/>
    </row>
    <row r="29" spans="1:5" s="159" customFormat="1" ht="23.25" customHeight="1">
      <c r="A29" s="155"/>
      <c r="B29" s="172"/>
      <c r="C29" s="156"/>
      <c r="D29" s="157"/>
      <c r="E29" s="158"/>
    </row>
    <row r="30" spans="1:5" s="161" customFormat="1" ht="20.25" customHeight="1">
      <c r="A30" s="155"/>
      <c r="B30" s="173"/>
      <c r="C30" s="160"/>
      <c r="D30" s="151"/>
      <c r="E30" s="151"/>
    </row>
    <row r="31" spans="1:5" s="161" customFormat="1" ht="30" customHeight="1">
      <c r="A31" s="155"/>
      <c r="B31" s="174"/>
      <c r="C31" s="162"/>
      <c r="D31" s="163"/>
      <c r="E31" s="163"/>
    </row>
    <row r="32" spans="1:5" s="161" customFormat="1" ht="30" customHeight="1">
      <c r="A32" s="155"/>
      <c r="B32" s="172"/>
      <c r="C32" s="162"/>
      <c r="D32" s="163"/>
      <c r="E32" s="163"/>
    </row>
    <row r="33" spans="1:5" s="161" customFormat="1" ht="30" customHeight="1">
      <c r="A33" s="155"/>
      <c r="B33" s="172"/>
      <c r="C33" s="162"/>
      <c r="D33" s="163"/>
      <c r="E33" s="163"/>
    </row>
    <row r="34" spans="1:5" s="161" customFormat="1" ht="30" customHeight="1">
      <c r="A34" s="164"/>
      <c r="B34" s="175"/>
      <c r="C34" s="165"/>
      <c r="E34" s="166"/>
    </row>
    <row r="35" spans="1:5" s="161" customFormat="1" ht="30" customHeight="1">
      <c r="A35" s="155"/>
      <c r="B35" s="172"/>
      <c r="C35" s="162"/>
      <c r="D35" s="163"/>
      <c r="E35" s="163"/>
    </row>
    <row r="36" spans="1:5" s="161" customFormat="1" ht="30" customHeight="1">
      <c r="A36" s="155"/>
      <c r="B36" s="172"/>
      <c r="C36" s="162"/>
      <c r="D36" s="163"/>
      <c r="E36" s="163"/>
    </row>
    <row r="37" spans="1:5" s="161" customFormat="1" ht="30" customHeight="1">
      <c r="A37" s="155"/>
      <c r="B37" s="174"/>
      <c r="C37" s="162"/>
      <c r="D37" s="163"/>
      <c r="E37" s="163"/>
    </row>
    <row r="38" spans="1:5" s="161" customFormat="1" ht="30" customHeight="1">
      <c r="A38" s="155"/>
      <c r="B38" s="172"/>
      <c r="C38" s="162"/>
      <c r="D38" s="163"/>
      <c r="E38" s="163"/>
    </row>
    <row r="39" spans="1:5" s="168" customFormat="1" ht="22.5" customHeight="1">
      <c r="A39" s="155"/>
      <c r="B39" s="176"/>
      <c r="C39" s="167"/>
      <c r="D39" s="167"/>
      <c r="E39" s="158"/>
    </row>
    <row r="40" spans="1:5" s="161" customFormat="1" ht="30" customHeight="1">
      <c r="A40" s="155"/>
      <c r="B40" s="172"/>
      <c r="C40" s="162"/>
      <c r="D40" s="163"/>
      <c r="E40" s="163"/>
    </row>
    <row r="41" spans="1:5" s="161" customFormat="1" ht="30" customHeight="1">
      <c r="A41" s="155"/>
      <c r="B41" s="172"/>
      <c r="C41" s="169"/>
      <c r="D41" s="170"/>
      <c r="E41" s="170"/>
    </row>
    <row r="42" spans="1:5" s="161" customFormat="1" ht="30" customHeight="1">
      <c r="A42" s="155"/>
      <c r="B42" s="172"/>
      <c r="C42" s="169"/>
      <c r="D42" s="170"/>
      <c r="E42" s="170"/>
    </row>
    <row r="43" spans="1:5" s="161" customFormat="1" ht="30" customHeight="1">
      <c r="A43" s="155"/>
      <c r="B43" s="172"/>
      <c r="C43" s="169"/>
      <c r="D43" s="170"/>
      <c r="E43" s="170"/>
    </row>
    <row r="44" spans="1:5" s="161" customFormat="1" ht="30" customHeight="1">
      <c r="A44" s="155"/>
      <c r="B44" s="172"/>
      <c r="C44" s="169"/>
      <c r="D44" s="170"/>
      <c r="E44" s="170"/>
    </row>
    <row r="77" ht="12">
      <c r="B77" s="177"/>
    </row>
    <row r="78" ht="12">
      <c r="B78" s="177"/>
    </row>
    <row r="79" ht="12">
      <c r="B79" s="177"/>
    </row>
    <row r="80" ht="12">
      <c r="B80" s="177"/>
    </row>
    <row r="81" ht="12">
      <c r="B81" s="177"/>
    </row>
    <row r="82" ht="12">
      <c r="B82" s="177"/>
    </row>
    <row r="83" ht="12">
      <c r="B83" s="177"/>
    </row>
  </sheetData>
  <sheetProtection/>
  <mergeCells count="24">
    <mergeCell ref="A5:A8"/>
    <mergeCell ref="B5:B8"/>
    <mergeCell ref="C5:E5"/>
    <mergeCell ref="G7:G8"/>
    <mergeCell ref="P5:R5"/>
    <mergeCell ref="C6:C8"/>
    <mergeCell ref="D6:E6"/>
    <mergeCell ref="F6:F8"/>
    <mergeCell ref="G6:H6"/>
    <mergeCell ref="P6:P8"/>
    <mergeCell ref="Q6:R6"/>
    <mergeCell ref="H7:H8"/>
    <mergeCell ref="D7:D8"/>
    <mergeCell ref="E7:E8"/>
    <mergeCell ref="N1:R1"/>
    <mergeCell ref="Q7:Q8"/>
    <mergeCell ref="R7:R8"/>
    <mergeCell ref="A2:R2"/>
    <mergeCell ref="A3:R3"/>
    <mergeCell ref="I6:O6"/>
    <mergeCell ref="I7:I8"/>
    <mergeCell ref="J7:L7"/>
    <mergeCell ref="M7:O7"/>
    <mergeCell ref="F5:O5"/>
  </mergeCells>
  <printOptions/>
  <pageMargins left="0.56" right="0.42" top="0.54" bottom="0.51" header="0.54"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Vuong Minh Quang</dc:creator>
  <cp:keywords/>
  <dc:description/>
  <cp:lastModifiedBy>WINXP</cp:lastModifiedBy>
  <cp:lastPrinted>2020-01-08T04:18:12Z</cp:lastPrinted>
  <dcterms:created xsi:type="dcterms:W3CDTF">1996-10-14T23:33:28Z</dcterms:created>
  <dcterms:modified xsi:type="dcterms:W3CDTF">2020-01-09T07:35:25Z</dcterms:modified>
  <cp:category/>
  <cp:version/>
  <cp:contentType/>
  <cp:contentStatus/>
</cp:coreProperties>
</file>