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390" firstSheet="6" activeTab="7"/>
  </bookViews>
  <sheets>
    <sheet name="Kangatang" sheetId="1" state="veryHidden" r:id="rId1"/>
    <sheet name="CK46" sheetId="2" r:id="rId2"/>
    <sheet name="CK47" sheetId="3" r:id="rId3"/>
    <sheet name="CK48" sheetId="4" r:id="rId4"/>
    <sheet name="CK49" sheetId="5" r:id="rId5"/>
    <sheet name="CK50" sheetId="6" r:id="rId6"/>
    <sheet name="CK51" sheetId="7" r:id="rId7"/>
    <sheet name="CK52" sheetId="8" r:id="rId8"/>
    <sheet name="CK53" sheetId="9" r:id="rId9"/>
    <sheet name="CK54" sheetId="10" r:id="rId10"/>
    <sheet name="CK55" sheetId="11" r:id="rId11"/>
    <sheet name="CK56" sheetId="12" r:id="rId12"/>
    <sheet name="CK57" sheetId="13" r:id="rId13"/>
    <sheet name="CK58" sheetId="14" r:id="rId14"/>
    <sheet name="Qũy ngoài NS" sheetId="15" r:id="rId15"/>
    <sheet name="kh vay" sheetId="16" r:id="rId16"/>
  </sheets>
  <externalReferences>
    <externalReference r:id="rId19"/>
    <externalReference r:id="rId20"/>
  </externalReferences>
  <definedNames>
    <definedName name="_xlnm.Print_Titles" localSheetId="3">'CK48'!$6:$8</definedName>
    <definedName name="_xlnm.Print_Titles" localSheetId="4">'CK49'!$6:$7</definedName>
    <definedName name="_xlnm.Print_Titles" localSheetId="6">'CK51'!$6:$7</definedName>
    <definedName name="_xlnm.Print_Titles" localSheetId="8">'CK53'!$6:$9</definedName>
    <definedName name="_xlnm.Print_Titles" localSheetId="13">'CK58'!$5:$8</definedName>
    <definedName name="_xlnm.Print_Titles" localSheetId="15">'kh vay'!$5:$5</definedName>
  </definedNames>
  <calcPr fullCalcOnLoad="1"/>
</workbook>
</file>

<file path=xl/sharedStrings.xml><?xml version="1.0" encoding="utf-8"?>
<sst xmlns="http://schemas.openxmlformats.org/spreadsheetml/2006/main" count="1126" uniqueCount="638">
  <si>
    <t>Biểu số 46/CK-NSNN</t>
  </si>
  <si>
    <t>CÂN ĐỐI NGÂN SÁCH TỈNH HẢI DƯƠNG NĂM 2022</t>
  </si>
  <si>
    <t>Đơn vị: triệu đồng</t>
  </si>
  <si>
    <t>STT</t>
  </si>
  <si>
    <t>NỘI DUNG</t>
  </si>
  <si>
    <t>DỰ TOÁN</t>
  </si>
  <si>
    <t>A</t>
  </si>
  <si>
    <t>TỔNG NGUỒN THU NSĐP</t>
  </si>
  <si>
    <t>I</t>
  </si>
  <si>
    <t>Thu NSĐP được hưởng theo phân cấp</t>
  </si>
  <si>
    <t>Thu NSĐP hưởng 100%</t>
  </si>
  <si>
    <t>Thu NSĐP hưởng từ các khoản thu phân chia</t>
  </si>
  <si>
    <t>II</t>
  </si>
  <si>
    <t>Thu bổ sung từ NSTW</t>
  </si>
  <si>
    <t>-</t>
  </si>
  <si>
    <t>Thu bổ sung cân đối ngân sách</t>
  </si>
  <si>
    <t>Thu bổ sung có mục tiêu</t>
  </si>
  <si>
    <t>III</t>
  </si>
  <si>
    <t>Thu từ quỹ dự trữ tài chính</t>
  </si>
  <si>
    <t>IV</t>
  </si>
  <si>
    <t>Thu kết dư</t>
  </si>
  <si>
    <t>V</t>
  </si>
  <si>
    <t>Thu chuyển nguồn từ năm trước chuyển sang</t>
  </si>
  <si>
    <t>B</t>
  </si>
  <si>
    <t>TỔNG CHI NSĐP</t>
  </si>
  <si>
    <t xml:space="preserve">Tổng chi cân đối NSĐP </t>
  </si>
  <si>
    <t xml:space="preserve">Chi đầu tư phát triển </t>
  </si>
  <si>
    <t>Chi thường xuyên</t>
  </si>
  <si>
    <t xml:space="preserve">Chi trả nợ lãi các khoản do chính quyền địa phương vay </t>
  </si>
  <si>
    <t>Chi bổ sung quỹ dự trữ tài chính</t>
  </si>
  <si>
    <t>Dự phòng ngân sách</t>
  </si>
  <si>
    <t>Chi tạo nguồn, điều chỉnh tiền lương</t>
  </si>
  <si>
    <t xml:space="preserve">Chi các chương trình mục tiêu </t>
  </si>
  <si>
    <t>Chi các chương trình mục tiêu quốc gia</t>
  </si>
  <si>
    <t>Chi các chương trình mục tiêu, nhiệm vụ</t>
  </si>
  <si>
    <t>C</t>
  </si>
  <si>
    <t xml:space="preserve">BỘI CHI NSĐP </t>
  </si>
  <si>
    <t>D</t>
  </si>
  <si>
    <t>CHI TRẢ NỢ GỐC CỦA NSĐP</t>
  </si>
  <si>
    <t>Từ nguồn vay để trả nợ gốc</t>
  </si>
  <si>
    <t>Từ nguồn bội thu, tăng thu, tiết kiệm chi, kết dư ngân sách cấp tỉnh</t>
  </si>
  <si>
    <t>Đ</t>
  </si>
  <si>
    <t xml:space="preserve">TỔNG MỨC VAY CỦA NSĐP </t>
  </si>
  <si>
    <t>Vay để bù đắp bội chi</t>
  </si>
  <si>
    <t>Vay để trả nợ gốc</t>
  </si>
  <si>
    <t>Biểu số 47/CK-NSNN</t>
  </si>
  <si>
    <t>CÂN ĐỐI NGUỒN THU, CHI DỰ TOÁN NGÂN SÁCH CẤP TỈNH 
VÀ NGÂN SÁCH HUYỆN, XÃ NĂM 2022</t>
  </si>
  <si>
    <t>NGÂN SÁCH CẤP TỈNH</t>
  </si>
  <si>
    <t>Nguồn thu ngân sách</t>
  </si>
  <si>
    <t>Thu ngân sách được hưởng theo phân cấp</t>
  </si>
  <si>
    <t>Thu bổ sung từ ngân sách cấp trên</t>
  </si>
  <si>
    <t>Thu Quỹ dự trữ tài chính</t>
  </si>
  <si>
    <t>Chi ngân sách</t>
  </si>
  <si>
    <t>Chi thuộc nhiệm vụ của ngân sách cấp tỉnh</t>
  </si>
  <si>
    <t>Chi bổ sung cho ngân sách cấp dưới</t>
  </si>
  <si>
    <t>Chi bổ sung cân đối ngân sách</t>
  </si>
  <si>
    <t>Chi bổ sung có mục tiêu</t>
  </si>
  <si>
    <t>Chi chuyển nguồn sang năm sau</t>
  </si>
  <si>
    <t>Bội chi NSĐP</t>
  </si>
  <si>
    <t>NGÂN SÁCH HUYỆN, XÃ</t>
  </si>
  <si>
    <t>Chi thuộc nhiệm vụ của ngân sách huyện</t>
  </si>
  <si>
    <t>Biểu số 48/CK-NSNN</t>
  </si>
  <si>
    <t>DỰ TOÁN THU NGÂN SÁCH NHÀ NƯỚC NĂM 2022</t>
  </si>
  <si>
    <t>TT</t>
  </si>
  <si>
    <t>Tổng thu</t>
  </si>
  <si>
    <t xml:space="preserve">Thu </t>
  </si>
  <si>
    <t>NSNN</t>
  </si>
  <si>
    <t>NSĐP</t>
  </si>
  <si>
    <t>TỔNG THU NSNN</t>
  </si>
  <si>
    <t>Thu nội địa</t>
  </si>
  <si>
    <t xml:space="preserve">Thu từ khu vực DNNN do trung ương quản lý </t>
  </si>
  <si>
    <t xml:space="preserve">Thuế thu nhập doanh nghiệp </t>
  </si>
  <si>
    <t xml:space="preserve">Thuế giá trị gia tăng </t>
  </si>
  <si>
    <t>Thuế tài nguyên</t>
  </si>
  <si>
    <t xml:space="preserve">Thuế tiêu thụ đặc biệt </t>
  </si>
  <si>
    <t xml:space="preserve">Thu từ khu vực DNNN do địa phương quản lý </t>
  </si>
  <si>
    <t xml:space="preserve">Thu từ khu vực doanh nghiệp có vốn đầu tư nước ngoài </t>
  </si>
  <si>
    <t xml:space="preserve">Trong đó: Tiêu thụ đặc biệt của hàng hóa nhập khẩu </t>
  </si>
  <si>
    <t xml:space="preserve">Thu từ khu vực kinh tế ngoài quốc doanh </t>
  </si>
  <si>
    <t>Thuế thu nhập cá nhân</t>
  </si>
  <si>
    <t>Thuế bảo vệ môi trường</t>
  </si>
  <si>
    <t>Thuế BVMT thu từ hàng hóa SXKD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</si>
  <si>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</si>
  <si>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</si>
  <si>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</si>
  <si>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</si>
  <si>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</si>
  <si>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</si>
  <si>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</si>
  <si>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</si>
  <si>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</si>
  <si>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</si>
  <si>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</si>
  <si>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</si>
  <si>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</si>
  <si>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</si>
  <si>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</si>
  <si>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</si>
  <si>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NN và lợi nhuận sau thuế còn lại sau khi trích lập các quỹ của DNNN</t>
  </si>
  <si>
    <t>Thu từ dầu thô</t>
  </si>
  <si>
    <t>Thu từ hoạt động xuất, nhập khẩu</t>
  </si>
  <si>
    <t>Thuế GTGT thu từ hàng hóa nhập khẩu</t>
  </si>
  <si>
    <t>Thuế xuất khẩu</t>
  </si>
  <si>
    <t>Thuế nhập khẩu</t>
  </si>
  <si>
    <t>Thuế TTĐB thu từ hàng hóa nhập khẩu</t>
  </si>
  <si>
    <t>Thu khác</t>
  </si>
  <si>
    <t>Thu viện trợ, thu từ huy động đóng góp</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</si>
  <si>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</si>
  <si>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</si>
  <si>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</si>
  <si>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</si>
  <si>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t>
  </si>
  <si>
    <t xml:space="preserve">  trừ các doanh nghiệp nhà nước do trung ương, địa phương quản lý, doanh nghiệp có vốn đầu tư nước ngoài nêu trên.</t>
  </si>
  <si>
    <t xml:space="preserve">(5) Thu ngân sách nhà nước trên địa bàn, thu ngân sách địa phương cấp huyện, xã không có thu từ cổ tức, lợi nhuận được chia của Nhà nước </t>
  </si>
  <si>
    <t xml:space="preserve"> và lợi nhuận sau thuế còn lại sau khi trích lập các quỹ của doanh nghiệp nhà nước,chênh lệch thu, chi Ngân hàng Nhà nước, thu từ dầu thô, </t>
  </si>
  <si>
    <t xml:space="preserve"> thu từ hoạt động xuất, nhập khẩu. Thu chênh lệch thu, chi Ngân hàng Nhà nước chỉ áp dụng đối với thành phố Hà Nội.</t>
  </si>
  <si>
    <t>Biểu số 49/CK-NSNN</t>
  </si>
  <si>
    <t>DỰ TOÁN CHI NGÂN SÁCH ĐỊA PHƯƠNG, CHI NGÂN SÁCH CẤP TỈNH VÀ CHI NGÂN SÁCH HUYỆN THEO CƠ CẤU CHI NĂM 2022</t>
  </si>
  <si>
    <t>Nội dung</t>
  </si>
  <si>
    <t>Bao gồm</t>
  </si>
  <si>
    <t xml:space="preserve">Ngân sách cấp tỉnh </t>
  </si>
  <si>
    <t xml:space="preserve">Ngân sách huyện </t>
  </si>
  <si>
    <t>1=2+3</t>
  </si>
  <si>
    <t>CHI CÂN ĐỐI NSĐP</t>
  </si>
  <si>
    <t>Chi đầu tư cho các dự án</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</si>
  <si>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</si>
  <si>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</si>
  <si>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</si>
  <si>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</si>
  <si>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</si>
  <si>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</si>
  <si>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</si>
  <si>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</si>
  <si>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</si>
  <si>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</si>
  <si>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</si>
  <si>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 xml:space="preserve">Chi các chương trình mục tiêu, nhiệm vụ </t>
  </si>
  <si>
    <t>Vốn đầu tư xây dựng cơ bản</t>
  </si>
  <si>
    <t>Kinh phí sự nghiệp</t>
  </si>
  <si>
    <t>a</t>
  </si>
  <si>
    <t>Vốn ngoài nước</t>
  </si>
  <si>
    <t>b</t>
  </si>
  <si>
    <t>Vốn trong nước</t>
  </si>
  <si>
    <t>b1</t>
  </si>
  <si>
    <t xml:space="preserve">Sự nghiệp kiến thiết kinh tế </t>
  </si>
  <si>
    <t xml:space="preserve"> - Sự nghiệp Giao thông </t>
  </si>
  <si>
    <t xml:space="preserve"> - Sự nghiệp Nông lâm nghiệp, Phòng chông lụt bão</t>
  </si>
  <si>
    <t xml:space="preserve"> - Miễn giảm thủy lợi phí</t>
  </si>
  <si>
    <t xml:space="preserve"> - Sự nghiệp Tài nguyên môi trường kiến thiết thị chính, quy hoạch, kinh tế khác </t>
  </si>
  <si>
    <t>b2</t>
  </si>
  <si>
    <t>Sự nghiệp Giáo dục và Đào tạo</t>
  </si>
  <si>
    <t>b3</t>
  </si>
  <si>
    <t>Sự nghiệp Y tế</t>
  </si>
  <si>
    <t>b4</t>
  </si>
  <si>
    <t>Sự nghiệp Văn hoá thể thao và du lịch</t>
  </si>
  <si>
    <t>b5</t>
  </si>
  <si>
    <t>Sự nghiệp Phát thanh truyền hình</t>
  </si>
  <si>
    <t>b6</t>
  </si>
  <si>
    <t xml:space="preserve">Sự nghiệp Đảm bảo xã hội </t>
  </si>
  <si>
    <t>b7</t>
  </si>
  <si>
    <t>Chi Quản lý Hành chính</t>
  </si>
  <si>
    <t>b8</t>
  </si>
  <si>
    <t>Hỗ trợ An ninh</t>
  </si>
  <si>
    <t>b9</t>
  </si>
  <si>
    <t xml:space="preserve">Quốc phòng địa phương </t>
  </si>
  <si>
    <t>CHI CHUYỂN NGUỒN SANG NĂM SAU</t>
  </si>
  <si>
    <t>Biểu số 50/CK-NSNN</t>
  </si>
  <si>
    <t>DỰ TOÁN CHI NGÂN SÁCH CẤP TỈNH THEO LĨNH VỰC NĂM 2022</t>
  </si>
  <si>
    <t>TỔNG CHI NGÂN SÁCH CẤP TỈNH</t>
  </si>
  <si>
    <t>CHI BỔ SUNG CÂN ĐỐI CHO NGÂN SÁCH HUYỆN</t>
  </si>
  <si>
    <t>CHI NGÂN SÁCH CẤP TỈNH  THEO LĨNH VỰC</t>
  </si>
  <si>
    <t>Chi đầu tư phát triển</t>
  </si>
  <si>
    <t>1.1</t>
  </si>
  <si>
    <t>1.2</t>
  </si>
  <si>
    <t>Chi khoa học và công nghệ</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</si>
  <si>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</si>
  <si>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</si>
  <si>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</si>
  <si>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</si>
  <si>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</si>
  <si>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</si>
  <si>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</si>
  <si>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</si>
  <si>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</si>
  <si>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</si>
  <si>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</si>
  <si>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</si>
  <si>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</si>
  <si>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 xml:space="preserve">Chi hoạt động của cơ quan quản lý nhà nước, đảng, đoàn thể </t>
  </si>
  <si>
    <t>1.10</t>
  </si>
  <si>
    <t>Chi bảo đảm xã hội</t>
  </si>
  <si>
    <t>1.11</t>
  </si>
  <si>
    <t>Chi đầu tư khác</t>
  </si>
  <si>
    <t>Chi đầu tư và hỗ trợ vốn cho các doanh nghiệp cung cấp sản phẩm, dịch vụ công ích do Nhà nước đặt hàng, các tổ chức kinh tế,</t>
  </si>
  <si>
    <t>Chi văn hóa thông tin thể dục thể thao</t>
  </si>
  <si>
    <t>Chi bảo vệ môi trường và Kiến thiết thị chính</t>
  </si>
  <si>
    <t>Chi hoạt động của cơ quan quản lý nhà nước, đảng, đoàn thể</t>
  </si>
  <si>
    <t>Chi trả nợ lãi các khoản do chính quyền địa phương vay</t>
  </si>
  <si>
    <t>VII</t>
  </si>
  <si>
    <t>Biểu số 51/CK-NSNN</t>
  </si>
  <si>
    <t>DỰ TOÁN CHI NGÂN SÁCH CẤP TỈNH CHO TỪNG CƠ QUAN, TỔ CHỨC NĂM 2022</t>
  </si>
  <si>
    <t>Đơn vị: Triệu đồng</t>
  </si>
  <si>
    <t>TÊN ĐƠN VỊ</t>
  </si>
  <si>
    <t xml:space="preserve">TỔNG SỐ </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</si>
  <si>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</si>
  <si>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</si>
  <si>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</si>
  <si>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</si>
  <si>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</si>
  <si>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</si>
  <si>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</si>
  <si>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</si>
  <si>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</si>
  <si>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</si>
  <si>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</si>
  <si>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</si>
  <si>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TRẢ NỢ VỐN VAY</t>
  </si>
  <si>
    <t>QUỸ ĐẦU TƯ PHÁT TRIỂN HẢI DƯƠNG</t>
  </si>
  <si>
    <t>BAN QUẢN LÝ DỰ ÁN ĐẦU TƯ XÂY DỰNG TỈNH</t>
  </si>
  <si>
    <t>TRƯỜNG THPT KINH MÔN II</t>
  </si>
  <si>
    <t>UBND HUYỆN THANH MIỆN</t>
  </si>
  <si>
    <t>UBND HUYỆN THANH HÀ</t>
  </si>
  <si>
    <t xml:space="preserve">UBND HUYỆN KINH MÔN </t>
  </si>
  <si>
    <t>CHUẨN BỊ ĐẦU TƯ</t>
  </si>
  <si>
    <t>BAN CHỈ HUY PHÒNG CHỐNG THIÊN TAI &amp; TKCN</t>
  </si>
  <si>
    <t>VĂN PHÒNG ĐIỀU PHỐI NÔNG THÔN MỚI</t>
  </si>
  <si>
    <t>SỞ TÀI NGUYÊN VÀ MÔI TRƯỜNG</t>
  </si>
  <si>
    <t>SỞ XÂY DỰNG</t>
  </si>
  <si>
    <t>SỞ CÔNG THƯƠNG</t>
  </si>
  <si>
    <t>SỞ TƯ PHÁP</t>
  </si>
  <si>
    <t>SỞ KẾ HOẠCH ĐẦU TƯ</t>
  </si>
  <si>
    <t>VĂN PHÒNG UBND TỈNH</t>
  </si>
  <si>
    <t>SỞ THÔNG TIN TRUYỀN THÔNG</t>
  </si>
  <si>
    <t>SỞ GIÁO DỤC ĐÀO TẠO</t>
  </si>
  <si>
    <t>TRƯỜNG CAO ĐẲNG HẢI DƯƠNG</t>
  </si>
  <si>
    <t>TRƯỜNG ĐẠI HỌC HẢI DƯƠNG</t>
  </si>
  <si>
    <t>TRƯỜNG CAO ĐẲNG DẠY NGHỀ</t>
  </si>
  <si>
    <t>TRƯỜNG CHÍNH TRỊ</t>
  </si>
  <si>
    <t>SỞ TÀI CHÍNH</t>
  </si>
  <si>
    <t>SỞ Y TẾ</t>
  </si>
  <si>
    <t>TRƯỜNG CAO ĐĂNG Y TẾ</t>
  </si>
  <si>
    <t>SỞ VĂN HOÁ THỂ THAO DU LỊCH</t>
  </si>
  <si>
    <t>ĐÀI PHÁT THANH TRUYỀN HÌNH TỈNH</t>
  </si>
  <si>
    <t>SỞ LAO ĐỘNG THƯƠNG BINH VÀ XH</t>
  </si>
  <si>
    <t>HỖ TRỢ DẠY NGHỀ CHO NÔNG DÂN</t>
  </si>
  <si>
    <t>SỞ KHOA HỌC VÀ CÔNG NGHỆ</t>
  </si>
  <si>
    <t>VĂN PHÒNG HỘI ĐỒNG NHÂN DÂN TỈNH</t>
  </si>
  <si>
    <t>THANH TRA TỈNH</t>
  </si>
  <si>
    <t>SỞ NỘI VỤ</t>
  </si>
  <si>
    <t>LIÊN MINH HỢP TÁC XÃ TỈNH HẢI DƯƠNG</t>
  </si>
  <si>
    <t>BAN QUẢN LÝ CÁC KHU CÔNG NGHIỆP</t>
  </si>
  <si>
    <t>VĂN PHÒNG TỈNH UỶ</t>
  </si>
  <si>
    <t xml:space="preserve"> ĐOÀN THANH NIÊN CSHCM</t>
  </si>
  <si>
    <t>HỘI NÔNG DÂN</t>
  </si>
  <si>
    <t>TỈNH HỘI PHỤ NỮ</t>
  </si>
  <si>
    <t>ỦY BAN MẶT TRẬN TỔ QUỐC</t>
  </si>
  <si>
    <t>HỘI CỰU CHIẾN BINH</t>
  </si>
  <si>
    <t>HỘI ĐÔNG Y</t>
  </si>
  <si>
    <t>BAN ĐẠI DIỆN HỘI NGƯỜI CAO TUỔI</t>
  </si>
  <si>
    <t>HỘI NHÀ BÁO</t>
  </si>
  <si>
    <t>HỘI CHỮ THẬP ĐỎ</t>
  </si>
  <si>
    <t>HỘI KHUYẾN HỌC</t>
  </si>
  <si>
    <t>HỘI VĂN HỌC NGHỆ THUẬT</t>
  </si>
  <si>
    <t>LIÊN HIỆP CÁC HỘI KHOA HỌC KỸ THUẬT</t>
  </si>
  <si>
    <t>TRUNG TÂM HỢP TÁC HỮU NGHỊ</t>
  </si>
  <si>
    <t>LIÊN HIỆP CÁC TỔ CHỨC HỮU NGHỊ</t>
  </si>
  <si>
    <t>HỘI CỰU THANH NIÊN XUNG PHONG</t>
  </si>
  <si>
    <t>HỘI LUẬT GIA</t>
  </si>
  <si>
    <t>HỘI BẢO TRỢ NGƯỜI TÀN TẬT VÀ TRẺ EM MỒ CÔI</t>
  </si>
  <si>
    <t>HỘI NẠN NHÂN CHẤT ĐỘC DA CAM-DIOXIN</t>
  </si>
  <si>
    <t>HỘI NGƯỜI MÙ</t>
  </si>
  <si>
    <t>BỘ CHỈ HUY QUÂN SỰ TỈNH</t>
  </si>
  <si>
    <t>VP ĐOÀN ĐẠI BIỂU QUỐC HỘI</t>
  </si>
  <si>
    <t>CÔNG AN TỈNH</t>
  </si>
  <si>
    <t>TÒA ÁN TỈNH HẢI DƯƠNG</t>
  </si>
  <si>
    <t>CỤC THỐNG KÊ TỈNH HẢI DƯƠNG</t>
  </si>
  <si>
    <t>CỤC THUẾ TỈNH HẢI DƯƠNG</t>
  </si>
  <si>
    <t>KHO BẠC NHÀ NƯỚC TỈNH HẢI DƯƠNG</t>
  </si>
  <si>
    <t>VIỆN KIỂM SÁT TỈNH HẢI DƯƠNG</t>
  </si>
  <si>
    <t>CHI CỤC THI HÀNH ÁN TỈNH HẢI DƯƠNG</t>
  </si>
  <si>
    <t>CHI CỤC QUẢN LÝ THỊ TRƯỜNG</t>
  </si>
  <si>
    <t>CHI NHÁNH NGÂN HÀNG CSXH TỈNH HẢI DƯƠNG</t>
  </si>
  <si>
    <t>BHXH TỈNH</t>
  </si>
  <si>
    <t>CÔNG TY TNHH MTV KHAI THÁC CÔNG TRÌNH THỦY LỢI</t>
  </si>
  <si>
    <t xml:space="preserve">CHI BỔ SUNG CÓ MỤC TIÊU CHO NGÂN SÁCH HUYỆN </t>
  </si>
  <si>
    <t>Biểu số 52/CK-NSNN</t>
  </si>
  <si>
    <t>DỰ TOÁN CHI ĐẦU TƯ PHÁT TRIỂN CỦA NGÂN SÁCH CẤP TỈNH
CHO TỪNG CƠ QUAN, TỔ CHỨC THEO LĨNH VỰC NĂM 2022</t>
  </si>
  <si>
    <t>Tên đơn vị</t>
  </si>
  <si>
    <t>Tổng số</t>
  </si>
  <si>
    <t>Trong đó</t>
  </si>
  <si>
    <t>Chi hoạt động của cơ quan QLNN, đảng, đoàn thể</t>
  </si>
  <si>
    <t>Chi quốc phòng</t>
  </si>
  <si>
    <t>Chi an ninh và trật tự an toàn xã hội</t>
  </si>
  <si>
    <t>Chi giao thông</t>
  </si>
  <si>
    <t>Chi nông lâm nghiệp, thủy lợi, thủy sản</t>
  </si>
  <si>
    <t>UBND HUYỆN KINH MÔN</t>
  </si>
  <si>
    <t xml:space="preserve">                                                                              DỰ TOÁN CHI THƯỜNG XUYÊN CỦA NGÂN SÁCH CẤP TỈNH                                              </t>
  </si>
  <si>
    <t xml:space="preserve">         CHO  TỪNG CƠ QUAN, TỔ CHỨC THEO LĨNH VỰC NĂM 2022</t>
  </si>
  <si>
    <t>TÊN SỞ, BAN, NGÀNH</t>
  </si>
  <si>
    <t xml:space="preserve"> Chi giáo dục - đào tạo và dạy nghề</t>
  </si>
  <si>
    <t xml:space="preserve"> Chi khoa học và công nghệ</t>
  </si>
  <si>
    <t>TWBS, CTMTQG</t>
  </si>
  <si>
    <t xml:space="preserve">Chi quốc phòng </t>
  </si>
  <si>
    <t>Chi thường xuyên khác</t>
  </si>
  <si>
    <t>Chi nông lâm nghiệp, PCLB</t>
  </si>
  <si>
    <t>TỔNG CỘNG</t>
  </si>
  <si>
    <t>SỞ GIAO THÔNG VÂN TẢI</t>
  </si>
  <si>
    <t>SỞ NÔNG NGHIỆP VÀ PT NÔNG THÔN</t>
  </si>
  <si>
    <t>CÁC ĐƠN VỊ KHÁC</t>
  </si>
  <si>
    <t>53.1</t>
  </si>
  <si>
    <t>Tòa án tỉnh Hải Dương</t>
  </si>
  <si>
    <t>53.2</t>
  </si>
  <si>
    <t>Cục thống kê tỉnh Hải Dương</t>
  </si>
  <si>
    <t>53.3</t>
  </si>
  <si>
    <t>Cục thuế tỉnh Hải Dương</t>
  </si>
  <si>
    <t>53.4</t>
  </si>
  <si>
    <t>Kho bạc Nhà nước tỉnh Hải Dương</t>
  </si>
  <si>
    <t>53.5</t>
  </si>
  <si>
    <t>Viện Kiểm sát tỉnh Hải Dương</t>
  </si>
  <si>
    <t>53.6</t>
  </si>
  <si>
    <t>Chi cục thi hành án tỉnh Hải Dương</t>
  </si>
  <si>
    <t>54</t>
  </si>
  <si>
    <t>55</t>
  </si>
  <si>
    <t xml:space="preserve">Tổng chi </t>
  </si>
  <si>
    <t xml:space="preserve">đã phân bổ </t>
  </si>
  <si>
    <t xml:space="preserve"> KP đầu tư</t>
  </si>
  <si>
    <t>Sổ số kiến thiết</t>
  </si>
  <si>
    <t>Đề an giao thông</t>
  </si>
  <si>
    <t xml:space="preserve">  - Chương trình nông thôn mới</t>
  </si>
  <si>
    <t xml:space="preserve"> - KP thực hiện đề án phát triển nông nghiệp</t>
  </si>
  <si>
    <t xml:space="preserve"> - Hỗ trợ giống, liều tinh lơn</t>
  </si>
  <si>
    <t xml:space="preserve"> - Kinh phí thực hiện NĐ 35/2015/NĐ-CP</t>
  </si>
  <si>
    <t xml:space="preserve"> - Thủy lợi phí</t>
  </si>
  <si>
    <t xml:space="preserve"> - Hỗ trợ nhà máy rác</t>
  </si>
  <si>
    <t xml:space="preserve"> - Các dự án  về môi trường</t>
  </si>
  <si>
    <t xml:space="preserve"> - Tiết kiệm 10% môi trường</t>
  </si>
  <si>
    <t xml:space="preserve"> - KP qui hoạch các dự án</t>
  </si>
  <si>
    <t xml:space="preserve"> - CT nông nghiệp PTNT</t>
  </si>
  <si>
    <t xml:space="preserve"> - Kinh phí KP dự nguồn ngành văn hóa</t>
  </si>
  <si>
    <t xml:space="preserve"> - Dự nguồn CS tăng thêm, các CS khác QLNN</t>
  </si>
  <si>
    <t xml:space="preserve"> - KP tiết kiệm 10% chi TX ngành giáo dục</t>
  </si>
  <si>
    <t xml:space="preserve"> - Ưu đãi nhân tài chính sách thu hút</t>
  </si>
  <si>
    <t xml:space="preserve"> - Đào tạo khác</t>
  </si>
  <si>
    <t xml:space="preserve"> - Nguồn phục vụ tăng chính sách khi thực hiện TT 37/2015/TTLT BYT- BTC</t>
  </si>
  <si>
    <t xml:space="preserve"> - KP tiết kiệm 10% chi thường xuyên ngành y tế</t>
  </si>
  <si>
    <t xml:space="preserve"> - KP đề án ao bơi - Sự nghiệp văn hóa TT &amp; DL</t>
  </si>
  <si>
    <t xml:space="preserve"> - KP trùng tu di tich</t>
  </si>
  <si>
    <t xml:space="preserve"> - KP Kinh phí đối ứng nhà ở người có công; KCB người nghèo, người cận nghèo , ĐBXH khác.</t>
  </si>
  <si>
    <t xml:space="preserve"> - Kinh phí phạt vi phạm hành chính</t>
  </si>
  <si>
    <t xml:space="preserve"> - T/K 10% sự nghiệp khoa học công nghệ</t>
  </si>
  <si>
    <t xml:space="preserve"> - KP thực hiện chính sách tăng thêm, các nhiệm vụ chi khác ngành giáo dục</t>
  </si>
  <si>
    <t xml:space="preserve"> - Nhiệm vụ mục tiêu</t>
  </si>
  <si>
    <t xml:space="preserve"> - CTMT</t>
  </si>
  <si>
    <t xml:space="preserve">  - DỰ NGUỒN CẮT GIẢM THU</t>
  </si>
  <si>
    <t xml:space="preserve"> - NGUỒN CẢI CÁCH TIỀN LƯƠNG</t>
  </si>
  <si>
    <t xml:space="preserve"> - DỰ PHÒNG NGÂN SÁCH</t>
  </si>
  <si>
    <t xml:space="preserve"> - QUĨ DỰ TRỮ TÀI CHÍNH</t>
  </si>
  <si>
    <t xml:space="preserve"> - KINH PHÍ TRẢ LÃI VAY</t>
  </si>
  <si>
    <t xml:space="preserve"> - CHƯƠNG TRÌNH MỤC TIÊU TRUNG ƯƠNG </t>
  </si>
  <si>
    <t xml:space="preserve"> - BỘI THU NGÂN SÁCH</t>
  </si>
  <si>
    <t>Biểu số 54/CK-NSNN</t>
  </si>
  <si>
    <t xml:space="preserve">TỶ LỆ PHẦN TRĂM (%) CÁC KHOẢN THU PHÂN CHIA </t>
  </si>
  <si>
    <t>GIỮA NGÂN SÁCH CÁC CẤP CHÍNH QUYỀN ĐỊA PHƯƠNG NĂM 2022</t>
  </si>
  <si>
    <t>Đơn vị : %</t>
  </si>
  <si>
    <t>TÊN HUYỆN, TP, TX</t>
  </si>
  <si>
    <t>Chi tiết theo sắc thuế</t>
  </si>
  <si>
    <t>Thuế giá trị gia tăng</t>
  </si>
  <si>
    <t>Thuế thu nhập doanh nghiệp</t>
  </si>
  <si>
    <t>Tiền thuê đất</t>
  </si>
  <si>
    <t>Tiền sử dụng đất</t>
  </si>
  <si>
    <t>Thu phí lệ phí do huyện thu</t>
  </si>
  <si>
    <t>Thuế tiêu thụ đặc biệt</t>
  </si>
  <si>
    <t>Thu cấp quyền thai thác khoáng sản</t>
  </si>
  <si>
    <t>Lệ phí môn bài</t>
  </si>
  <si>
    <t>Phí BVMT khai thác khoáng sản + Phí BVMT đối với nước thải</t>
  </si>
  <si>
    <t xml:space="preserve"> Phí BVMT nước thải</t>
  </si>
  <si>
    <t>HẢI DƯƠNG</t>
  </si>
  <si>
    <t>CHÍ LINH</t>
  </si>
  <si>
    <t>KIM THÀNH</t>
  </si>
  <si>
    <t>KINH MÔN</t>
  </si>
  <si>
    <t>NAM SÁCH</t>
  </si>
  <si>
    <t>THANH HÀ</t>
  </si>
  <si>
    <t>CẨM GIÀNG</t>
  </si>
  <si>
    <t>BÌNH GIANG</t>
  </si>
  <si>
    <t>TỨ KỲ</t>
  </si>
  <si>
    <t>GIA LỘC</t>
  </si>
  <si>
    <t>NINH GIANG</t>
  </si>
  <si>
    <t>THANH MIỆN</t>
  </si>
  <si>
    <t>Biểu số 55/CK-NSNN</t>
  </si>
  <si>
    <t>DỰ TOÁN THU, SỐ BỔ SUNG VÀ DỰ TOÁN CHI CÂN ĐỐI NGÂN SÁCH TỪNG HUYỆN NĂM 2022</t>
  </si>
  <si>
    <t>HUYỆN, THÀNH PHỐ, THỊ XÃ</t>
  </si>
  <si>
    <t>Tổng thu NSNN trên địa bàn</t>
  </si>
  <si>
    <t>Thu NS huyện được hưởng theo phân cấp</t>
  </si>
  <si>
    <t>Số bổ sung cân đối từ NS cấp tỉnh</t>
  </si>
  <si>
    <t>Số bổ sung thực hiện điều chỉnh tiền lương</t>
  </si>
  <si>
    <t>Tổng chi cân đối NS huyện, xã</t>
  </si>
  <si>
    <t>Thu NS huyện hưởng 100%</t>
  </si>
  <si>
    <t>Thu NS huyện hưởng từ các khoản thu phân chia</t>
  </si>
  <si>
    <t>Hải Dương</t>
  </si>
  <si>
    <t>Chí Linh</t>
  </si>
  <si>
    <t>Kim Thành</t>
  </si>
  <si>
    <t>Kinh Môn</t>
  </si>
  <si>
    <t>Nam Sách</t>
  </si>
  <si>
    <t>Thanh Hà</t>
  </si>
  <si>
    <t>Cẩm Giàng</t>
  </si>
  <si>
    <t>Bình Giang</t>
  </si>
  <si>
    <t>Tứ Kỳ</t>
  </si>
  <si>
    <t>Gia Lộc</t>
  </si>
  <si>
    <t>Ninh Giang</t>
  </si>
  <si>
    <t>Thanh Miện</t>
  </si>
  <si>
    <t>Biểu số 56/CK-NSNN</t>
  </si>
  <si>
    <t>DỰ TOÁN CHI BỔ SUNG CÓ MỤC TIÊU TỪ NGÂN SÁCH CẤP TỈNH
CHO NGÂN SÁCH TỪNG HUYỆN NĂM 2022</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</si>
  <si>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</si>
  <si>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</si>
  <si>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</si>
  <si>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1=2+3+4</t>
  </si>
  <si>
    <t>Biểu số 57/CK-NSNN</t>
  </si>
  <si>
    <t>DỰ TOÁN CHI CHƯƠNG TRÌNH MỤC TIÊU QUỐC GIA
NGÂN SÁCH CẤP TỈNH VÀ NGÂN SÁCH HUYỆN NĂM 2022</t>
  </si>
  <si>
    <t>Chương trình mục tiêu quốc gia nông thôn mới</t>
  </si>
  <si>
    <t>Chương trình mục tiêu quốc gia …</t>
  </si>
  <si>
    <t>Đầu tư phát triển</t>
  </si>
  <si>
    <t>2=5</t>
  </si>
  <si>
    <t>3=8</t>
  </si>
  <si>
    <t>4=5+8</t>
  </si>
  <si>
    <t>5=6+7</t>
  </si>
  <si>
    <t>8=9+10</t>
  </si>
  <si>
    <t>11=12+15</t>
  </si>
  <si>
    <t>12=13+14</t>
  </si>
  <si>
    <t>15=16+17</t>
  </si>
  <si>
    <t>Năm 2022 tỉnh Hải Dương không phát sinh khoản chi chương trình MTQG</t>
  </si>
  <si>
    <t>Biểu số 58/CK-NSNN</t>
  </si>
  <si>
    <t xml:space="preserve">DANH MỤC CÁC CHƯƠNG TRÌNH, DỰ ÁN DỰ KIẾN SỬ DỤNG VỐN NGÂN SÁCH ĐỊA PHƯƠNG NĂM 2022
</t>
  </si>
  <si>
    <t>Danh mục dự án</t>
  </si>
  <si>
    <t>Địa điểm xây dựng</t>
  </si>
  <si>
    <t>Thời gian khởi công - hoàn thành</t>
  </si>
  <si>
    <t>Quyết định đầu tư</t>
  </si>
  <si>
    <t>Giá trị khối lượng thực hiện từ khởi công đến 31/12/2021</t>
  </si>
  <si>
    <t>Lũy kế vốn đã bố trí đến 31/12/2021</t>
  </si>
  <si>
    <t>Kế hoạch vốn năm 2022</t>
  </si>
  <si>
    <t xml:space="preserve">Số Quyết định, ngày tháng, năm </t>
  </si>
  <si>
    <t>Tổng mức đầu tư được duyệt</t>
  </si>
  <si>
    <t>Chia theo nguồn vốn</t>
  </si>
  <si>
    <t>Ngoài nước</t>
  </si>
  <si>
    <t>NSTW</t>
  </si>
  <si>
    <t>Vốn khác</t>
  </si>
  <si>
    <t>CHI TRẢ NỢ VỐN VAY</t>
  </si>
  <si>
    <t>CẤP VỐN ĐIỀU LỆ</t>
  </si>
  <si>
    <t>Cấp bổ sung vốn điều lệ Quỹ Đầu tư phát triển Hải Dương</t>
  </si>
  <si>
    <t xml:space="preserve">CHUẨN BỊ ĐẦU TƯ </t>
  </si>
  <si>
    <t>THỰC HIỆN DỰ ÁN</t>
  </si>
  <si>
    <t>Hỗ trợ thị xã Kinh Môn (để xử lý, khắc phục ô nhiễm môi trường trên địa bàn)</t>
  </si>
  <si>
    <t>D.1</t>
  </si>
  <si>
    <t>Quốc phòng</t>
  </si>
  <si>
    <t>Dự án chuyển tiếp từ giai đoạn 5 năm 2016-2020 sang giai đoạn 5 năm 2021-2025</t>
  </si>
  <si>
    <t>Bộ Chỉ huy quân sự tỉnh</t>
  </si>
  <si>
    <t>Sở Chỉ huy cơ bản/Căn cứ chiến đấu 1 tỉnh Hải Dương</t>
  </si>
  <si>
    <t>2017-2020</t>
  </si>
  <si>
    <t>3106; 31/10/2016</t>
  </si>
  <si>
    <t>Dự án khởi công mới trong giai đoạn 5 năm 2021-2025</t>
  </si>
  <si>
    <t>Công trình Quân sự HPA</t>
  </si>
  <si>
    <t>2021-2024</t>
  </si>
  <si>
    <t>102; 07/10/2021</t>
  </si>
  <si>
    <t>D.2</t>
  </si>
  <si>
    <t>An ninh và trật tự, an toàn xã hội</t>
  </si>
  <si>
    <t>Dự án khởi công mới, dự kiến hoàn thành sau năm 2022</t>
  </si>
  <si>
    <t>Xây dựng doanh trại đội Cảnh sát Phòng cháy chữa cháy và Cứu nạn cứu hộ khu vực của Phòng Cảnh sát PCCC và CNCH thuộc Công an tỉnh Hải Dương (hợp phần dự án Nâng cao năng lực cho lực lượng cảnh sát PCCC và cứu nạn cứu hộ)</t>
  </si>
  <si>
    <t>2022-2023</t>
  </si>
  <si>
    <t>3866; 27/12/2021</t>
  </si>
  <si>
    <t>D.3</t>
  </si>
  <si>
    <t>Giáo dục, đào tạo và giáo dục nghề nghiệp</t>
  </si>
  <si>
    <t>Nhà giảng đường, thực hành của Trường Cao đẳng Hải Dương</t>
  </si>
  <si>
    <t>TPHD</t>
  </si>
  <si>
    <t>2018-2020</t>
  </si>
  <si>
    <t>3170; 17/10/2017</t>
  </si>
  <si>
    <t>Ban Quản lý dự án đầu tư xây dựng tỉnh</t>
  </si>
  <si>
    <t>Nhà lớp học của Trường THPT Hồng Quang, TPHD</t>
  </si>
  <si>
    <t>2019-2020</t>
  </si>
  <si>
    <t>3826; 15/10/2018</t>
  </si>
  <si>
    <t>Trường THPT Kinh Môn II, thị xã Kinh Môn</t>
  </si>
  <si>
    <t>Mở rộng, xây dựng và nâng cấp Trường THPT Kinh Môn II</t>
  </si>
  <si>
    <t>KC: 2011</t>
  </si>
  <si>
    <t>1602, 31/5/2011; 2338, 03/8/2017</t>
  </si>
  <si>
    <t>Trường Đại học Hải Dương</t>
  </si>
  <si>
    <t>Xây dựng Trường Đại học Hải Dương</t>
  </si>
  <si>
    <t>1972, 02/8/2010; 996, 15/4/2011; 1985, 08/7/2011; 3196, 17/12/2014</t>
  </si>
  <si>
    <t>D.4</t>
  </si>
  <si>
    <t>Y tế, dân số và gia đình</t>
  </si>
  <si>
    <t>Đầu tư xây dựng khối nhà Khám, hành chính, nghiệp vụ kỹ thuật và nội trú của Bệnh viện Phụ sản Hải Dương</t>
  </si>
  <si>
    <t>2020-2022</t>
  </si>
  <si>
    <t>2885, 16/8/2019; 2983, 26/8/2019</t>
  </si>
  <si>
    <t>D.5</t>
  </si>
  <si>
    <t>Văn hóa, thông tin</t>
  </si>
  <si>
    <t>Trung tâm văn hóa xứ Đông</t>
  </si>
  <si>
    <t>1200; 17/4/2018</t>
  </si>
  <si>
    <t>Tu bổ, tôn tạo hạ tầng phía trước Đền Kiếp Bạc, xã Hưng Đạo, thành phố Chí Linh, tỉnh Hải Dương</t>
  </si>
  <si>
    <t>2020-2021</t>
  </si>
  <si>
    <t>2910; 25/9/2020</t>
  </si>
  <si>
    <t>Xây dựng Tượng đài Tiếng sấm đường 5</t>
  </si>
  <si>
    <t>2022-2024</t>
  </si>
  <si>
    <t>1200; 23/4/2021</t>
  </si>
  <si>
    <t>D.6</t>
  </si>
  <si>
    <t>Các hoạt động kinh tế</t>
  </si>
  <si>
    <t>Nông nghiệp, lâm nghiệp, thủy lợi và thủy sản</t>
  </si>
  <si>
    <t>Hạ tầng kỹ thuật khu tái định cư vùng sạt lở xã Nhân Huệ, thành phố Chí Linh (giai đoạn 1)</t>
  </si>
  <si>
    <t>2324; 13/8/2020</t>
  </si>
  <si>
    <t xml:space="preserve">Tiểu dự án: Sửa chữa và nâng cao an toàn đập tỉnh Hải Dương </t>
  </si>
  <si>
    <t>2018-2022</t>
  </si>
  <si>
    <t xml:space="preserve">2395; 18/8/2020 </t>
  </si>
  <si>
    <t>Giao thông</t>
  </si>
  <si>
    <t>Đường trục Bắc-Nam, tỉnh Hải Dương đoạn tuyến phía Nam, từ nút giao đường ô tô cao tốc Hà Nội Hải Phòng đến cầu Hiệp (giai đoạn 1)</t>
  </si>
  <si>
    <t>Huyện Gia Lộc và Ninh Giang</t>
  </si>
  <si>
    <t>2014-2020</t>
  </si>
  <si>
    <t>1004; 29/3/2017</t>
  </si>
  <si>
    <t>Xây dựng đoạn tuyến đường từ cầu Triều đến đường tỉnh 389</t>
  </si>
  <si>
    <t>2019-2021</t>
  </si>
  <si>
    <t xml:space="preserve">3811; 30/10/2019 </t>
  </si>
  <si>
    <t>Xây dựng tuyến đường dẫn cầu Quang Thanh, huyện Thanh Hà</t>
  </si>
  <si>
    <t>2239; 06/8/2020</t>
  </si>
  <si>
    <t>Xây dựng tuyến đường kết nối Quốc lộ 38 với đường huyện 31, tỉnh Hưng Yên (đoạn thuộc huyện Cẩm Giàng, tỉnh Hải Dương)</t>
  </si>
  <si>
    <t xml:space="preserve">3810; 30/10/2019 </t>
  </si>
  <si>
    <t>Xây dựng tuyến đường kết nối đường tỉnh 398B (tỉnh Hải Dương) với đường tỉnh 345 (tỉnh Quảng Ninh), thị xã Chí Linh, tỉnh Hải Dương</t>
  </si>
  <si>
    <t>2239; 03/7/2019</t>
  </si>
  <si>
    <t>Đường gom và đường ống cấp nước KCN Cẩm Điền - Lương Điền</t>
  </si>
  <si>
    <t xml:space="preserve">Cẩm Giàng, Bình Giang </t>
  </si>
  <si>
    <t>KC: 2012</t>
  </si>
  <si>
    <t>3412; 25/9/2009</t>
  </si>
  <si>
    <t>UBND huyện Thanh Miện</t>
  </si>
  <si>
    <t>Cải tạo, nâng cấp đường huyện Cao Thắng - Tiền Phong đoạn từ Km5+000 đến Km8+800, huyện Thanh Miện</t>
  </si>
  <si>
    <t>2017-2021</t>
  </si>
  <si>
    <t>3324, 31/10/2017; 1287, 19/5/2020</t>
  </si>
  <si>
    <t>Xây dựng tuyến đường trục Đông - Tây, tỉnh Hải Dương</t>
  </si>
  <si>
    <t>Thanh Miện, Ninh Giang, Tứ Kỳ</t>
  </si>
  <si>
    <t>1643; 03/6/2021</t>
  </si>
  <si>
    <t>Đầu tư xây dựng đường dẫn cầu Đồng Việt kết nối với Quốc lộ 37, thành phố Chí Linh</t>
  </si>
  <si>
    <t>2022-2025</t>
  </si>
  <si>
    <t>3849; 25/12/2021</t>
  </si>
  <si>
    <t>Đầu tư xây dựng đường tỉnh 394B, tỉnh Hải Dương (đoạn từ Quốc lộ 5 đến Khu công nghiệp Phúc Điền mở rộng)</t>
  </si>
  <si>
    <t>Bình Giang và Cẩm Giàng</t>
  </si>
  <si>
    <t>3850; 25/12/2021</t>
  </si>
  <si>
    <t>Du lịch</t>
  </si>
  <si>
    <t>UBND huyện Thanh Hà</t>
  </si>
  <si>
    <t>Hạ tầng du lịch sinh thái sông Hương, huyện Thanh Hà</t>
  </si>
  <si>
    <t>3311; 30/10/2017</t>
  </si>
  <si>
    <t>Xây dựng hạ tầng kỹ thuật khu du lịch và bảo tồn sinh thái Đảo Cò, xã Chi Lăng Nam, huyện Thanh Miện</t>
  </si>
  <si>
    <t>3204; 07/11/2016</t>
  </si>
  <si>
    <t>Đường hạ tầng du lịch vào chùa Huyền Thiên, Chí Linh</t>
  </si>
  <si>
    <t>3849; 17/10/2018</t>
  </si>
  <si>
    <t>Công nghệ thông tin</t>
  </si>
  <si>
    <t>Đề án “Xây dựng Chính quyền điện tử và Đô thị thông minh tỉnh Hải Dương, giai đoạn 2020-2025, định hướng đến năm 2030”</t>
  </si>
  <si>
    <t>Tỉnh Hải Dương</t>
  </si>
  <si>
    <t>2020-2030</t>
  </si>
  <si>
    <t>Xây dựng Trung tâm giám sát, điều hành thông minh tỉnh Hải Dương</t>
  </si>
  <si>
    <t>Trung tâm Văn hóa xứ Đông và Sở TTTT</t>
  </si>
  <si>
    <t>2538; 31/8/2021</t>
  </si>
  <si>
    <t xml:space="preserve">Xây dựng hạ tầng công nghệ thông tin Trung tâm dữ liệu của tỉnh cho Chính quyền điện tử và đô thị thông minh </t>
  </si>
  <si>
    <t>Trung tâm Văn hóa xứ Đông</t>
  </si>
  <si>
    <t>2539; 31/8/2021</t>
  </si>
  <si>
    <t>Xây dựng trung tâm giám sát an ninh không gian mạng (SOC) tỉnh Hải Dương</t>
  </si>
  <si>
    <t>Trung tâm dữ liệu tỉnh - Trung tâm Văn hóa xứ Đông</t>
  </si>
  <si>
    <t>2021-2023</t>
  </si>
  <si>
    <t>2540; 31/8/2021</t>
  </si>
  <si>
    <t>IX</t>
  </si>
  <si>
    <t>Quy hoạch</t>
  </si>
  <si>
    <t>X</t>
  </si>
  <si>
    <t>Công trình công cộng tại các đô thị</t>
  </si>
  <si>
    <t>D.7</t>
  </si>
  <si>
    <t>Quản lý nhà nước</t>
  </si>
  <si>
    <t>Trụ sở làm việc Chi cục Kiểm lâm tỉnh Hải Dương</t>
  </si>
  <si>
    <t>2457; 19/8/2020</t>
  </si>
  <si>
    <t>D.8</t>
  </si>
  <si>
    <t>Phân bổ chi tiết sau</t>
  </si>
  <si>
    <t>KẾ HOẠCH TÀI CHÍNH CỦA CÁC QUỸ TÀI CHÍNH NHÀ NƯỚC NGOÀI NGÂN SÁCH
DO ĐỊA PHƯƠNG QUẢN LÝ NĂM 2022</t>
  </si>
  <si>
    <t>Tên quỹ</t>
  </si>
  <si>
    <t>Số dư nguồn ước đến ngày 31/12/2021</t>
  </si>
  <si>
    <t>Kế hoạch năm 2022</t>
  </si>
  <si>
    <t>Dự kiến dư nguồn đến ngày 31/12/2022</t>
  </si>
  <si>
    <t>Tổng nguồn vốn phát sinh trong năm</t>
  </si>
  <si>
    <t>Tổng sử dụng nguồn vốn trong năm</t>
  </si>
  <si>
    <t>Chênh lệch nguồn trong năm</t>
  </si>
  <si>
    <t xml:space="preserve">Trong đó: Hỗ trợ từ NSĐP </t>
  </si>
  <si>
    <t>5=2-4</t>
  </si>
  <si>
    <t>6=1+2-4</t>
  </si>
  <si>
    <t>Qũy Bảo trợ trẻ em</t>
  </si>
  <si>
    <t>Qũy Đền ơn đáp nghĩa</t>
  </si>
  <si>
    <t>Qũy Việc làm người tàn tật</t>
  </si>
  <si>
    <t>Qũy Bảo trợ người khuyết tật và trẻ mồ côi</t>
  </si>
  <si>
    <t>Qũy Nạn nhân chất độc da cam/dioxin tỉnh Hải Dương</t>
  </si>
  <si>
    <t>Qũy Khuyến học</t>
  </si>
  <si>
    <t>Qũy Vì người nghèo</t>
  </si>
  <si>
    <t>Qũy Cứu trợ</t>
  </si>
  <si>
    <t xml:space="preserve">Qũy Khám chữa bệnh người nghèo </t>
  </si>
  <si>
    <t>Quỹ Chăm sóc và phát huy vai trò người cao tuổi</t>
  </si>
  <si>
    <t>Qũy Phòng, chống thiên tai</t>
  </si>
  <si>
    <t>Qũy Phòng chống tội phạm</t>
  </si>
  <si>
    <t>Qũy Đầu tư phát triển</t>
  </si>
  <si>
    <t>Qũy Bảo vệ môi trường</t>
  </si>
  <si>
    <t>Qũy Phát triển khoa học công nghệ</t>
  </si>
  <si>
    <t>Qũy Hỗ trợ Nông dân</t>
  </si>
  <si>
    <t xml:space="preserve">Qũy Hỗ trợ phụ nữ phát triển </t>
  </si>
  <si>
    <t>Qũy Hỗ trợ phát triển hợp tác xã</t>
  </si>
  <si>
    <t>BỘI CHI VÀ PHƯƠNG ÁN VAY - TRẢ NỢ NGÂN SÁCH ĐỊA PHƯƠNG NĂM 2022</t>
  </si>
  <si>
    <t>Dự toán năm 2022</t>
  </si>
  <si>
    <t xml:space="preserve">THU NSĐP ĐƯỢC HƯỞNG </t>
  </si>
  <si>
    <t>BỘI THU NSĐP/BỘI CHI NSĐP</t>
  </si>
  <si>
    <t>HẠN MỨC DƯ NỢ VAY TỐI ĐA CỦA NSĐP THEO QUY ĐỊNH</t>
  </si>
  <si>
    <t>E</t>
  </si>
  <si>
    <t>KẾ HOẠCH VAY, TRẢ NỢ GỐC</t>
  </si>
  <si>
    <t>Tổng dư nợ đầu năm</t>
  </si>
  <si>
    <t>Tỷ lệ mức dư nợ đầu kỳ so với mức dư nợ vay tối đa của ngân sách địa phương (%)</t>
  </si>
  <si>
    <t>Vay vốn tồn ngân Kho bạc Nhà nước</t>
  </si>
  <si>
    <t>Vay lại từ nguồn Chính phủ vay ngoài nước</t>
  </si>
  <si>
    <t>Dự án cấp nước sạch và VSNT Đồng bằng Sông Hồng</t>
  </si>
  <si>
    <t>Dự án năng lượng nông thôn Re II</t>
  </si>
  <si>
    <t>Dự án sửa chữa và nâng cao an toàn đập tỉnh Hải Dương (WB8)</t>
  </si>
  <si>
    <t>Dự án Phát triển tổng hợp các đô thị động lực thành phố Hải Dương tỉnh Hải Dương</t>
  </si>
  <si>
    <t>Vay trong nước khác</t>
  </si>
  <si>
    <t>Trả nợ gốc vay trong năm</t>
  </si>
  <si>
    <t>Theo nguồn vốn vay</t>
  </si>
  <si>
    <t>Theo nguồn trả nợ</t>
  </si>
  <si>
    <t>Bội thu NSĐP</t>
  </si>
  <si>
    <t>Tăng thu, tiết kiệm chi</t>
  </si>
  <si>
    <t>Kết dư ngân sách cấp tỉnh</t>
  </si>
  <si>
    <t>Tổng mức vay các dự án trong năm</t>
  </si>
  <si>
    <t>Theo mục đích vay</t>
  </si>
  <si>
    <t>Theo nguồn vay</t>
  </si>
  <si>
    <t>Dự án Phát triển tổng hợp các đô thị động lực Thành phố Hải Dương tỉnh Hải Dương</t>
  </si>
  <si>
    <t>Vốn trong nước khác</t>
  </si>
  <si>
    <t xml:space="preserve">IV </t>
  </si>
  <si>
    <t xml:space="preserve">Tổng dư nợ cuối năm </t>
  </si>
  <si>
    <t>Tỷ lệ mức dư nợ cuối kỳ so với mức dư nợ vay tối đa của ngân sách địa phương (%)</t>
  </si>
  <si>
    <t>G</t>
  </si>
  <si>
    <t>TRẢ NỢ LÃI, PHÍ</t>
  </si>
  <si>
    <t>Dự án năng lượng nông thông Re II</t>
  </si>
  <si>
    <t>Dự án Sửa chữa và nâng cao an toàn đập (WB8)</t>
  </si>
  <si>
    <t>Biểu số 53/CK-NSNN</t>
  </si>
  <si>
    <t>9=10+11+12</t>
  </si>
  <si>
    <t>9=10+11</t>
  </si>
  <si>
    <t>(Kèm theo Công văn số: 4330 /STC-QLNS ngày 27/12/2021 của Sở Tài chính Hải Dương)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</si>
</sst>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 ###"/>
    <numFmt numFmtId="166" formatCode="#,##0.000"/>
  </numFmts>
  <fonts count="120">
    <font>
      <sz val="12"/>
      <color theme="1"/>
      <name val="Times New Roman"/>
      <family val="2"/>
    </font>
    <font>
      <sz val="11"/>
      <color indexed="8"/>
      <name val="Calibri"/>
      <family val="2"/>
    </font>
    <font>
      <sz val="10"/>
      <name val="Arial"/>
      <family val="2"/>
    </font>
    <font>
      <sz val="13"/>
      <name val="Times New Roman"/>
      <family val="1"/>
    </font>
    <font>
      <b/>
      <sz val="14"/>
      <color indexed="8"/>
      <name val="Times New Roman"/>
      <family val="1"/>
    </font>
    <font>
      <sz val="13"/>
      <color indexed="8"/>
      <name val="Times New Roman"/>
      <family val="1"/>
    </font>
    <font>
      <i/>
      <sz val="13"/>
      <color indexed="8"/>
      <name val="Times New Roman"/>
      <family val="1"/>
    </font>
    <font>
      <i/>
      <sz val="12"/>
      <color indexed="8"/>
      <name val="Times New Roman"/>
      <family val="1"/>
    </font>
    <font>
      <b/>
      <sz val="13"/>
      <color indexed="8"/>
      <name val="Times New Roman"/>
      <family val="1"/>
    </font>
    <font>
      <b/>
      <sz val="13"/>
      <name val="Times New Roman"/>
      <family val="1"/>
    </font>
    <font>
      <b/>
      <sz val="12"/>
      <name val="Times New Roman"/>
      <family val="1"/>
    </font>
    <font>
      <i/>
      <sz val="10"/>
      <color indexed="8"/>
      <name val="Arial"/>
      <family val="2"/>
    </font>
    <font>
      <b/>
      <sz val="14"/>
      <name val="Times New Roman"/>
      <family val="1"/>
    </font>
    <font>
      <sz val="12"/>
      <name val="Times New Roman"/>
      <family val="1"/>
    </font>
    <font>
      <i/>
      <sz val="14"/>
      <name val="Times New Roman"/>
      <family val="1"/>
    </font>
    <font>
      <i/>
      <sz val="13"/>
      <name val="Times New Roman"/>
      <family val="1"/>
    </font>
    <font>
      <i/>
      <sz val="14"/>
      <color indexed="9"/>
      <name val="Times New Roman"/>
      <family val="1"/>
    </font>
    <font>
      <sz val="12"/>
      <color indexed="9"/>
      <name val="Times New Roman"/>
      <family val="1"/>
    </font>
    <font>
      <sz val="14"/>
      <color indexed="9"/>
      <name val="Times New Roman"/>
      <family val="1"/>
    </font>
    <font>
      <i/>
      <sz val="12"/>
      <color indexed="9"/>
      <name val="Times New Roman"/>
      <family val="1"/>
    </font>
    <font>
      <sz val="12"/>
      <name val=".VnTime"/>
      <family val="2"/>
    </font>
    <font>
      <sz val="14"/>
      <name val="Times New Roman"/>
      <family val="1"/>
    </font>
    <font>
      <i/>
      <sz val="12"/>
      <name val="Times New Roman"/>
      <family val="1"/>
    </font>
    <font>
      <b/>
      <sz val="12"/>
      <color indexed="8"/>
      <name val="Times New Roman"/>
      <family val="1"/>
    </font>
    <font>
      <sz val="12"/>
      <color indexed="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9"/>
      <color indexed="8"/>
      <name val="Times New Roman"/>
      <family val="1"/>
    </font>
    <font>
      <sz val="9"/>
      <name val="Times New Roman"/>
      <family val="1"/>
    </font>
    <font>
      <i/>
      <sz val="9"/>
      <color indexed="8"/>
      <name val="Times New Roman"/>
      <family val="1"/>
    </font>
    <font>
      <i/>
      <sz val="10"/>
      <color indexed="8"/>
      <name val="Times New Roman"/>
      <family val="1"/>
    </font>
    <font>
      <b/>
      <sz val="10"/>
      <name val="Times New Roman"/>
      <family val="1"/>
    </font>
    <font>
      <sz val="10"/>
      <name val="Times New Roman"/>
      <family val="1"/>
    </font>
    <font>
      <b/>
      <sz val="10"/>
      <color indexed="8"/>
      <name val="Times New Roman"/>
      <family val="1"/>
    </font>
    <font>
      <b/>
      <sz val="10"/>
      <name val="Arial"/>
      <family val="2"/>
    </font>
    <font>
      <b/>
      <sz val="9"/>
      <color indexed="8"/>
      <name val="Times New Roman"/>
      <family val="1"/>
    </font>
    <font>
      <sz val="11"/>
      <color indexed="8"/>
      <name val="Times New Roman"/>
      <family val="1"/>
    </font>
    <font>
      <sz val="10"/>
      <color indexed="8"/>
      <name val="Times New Roman"/>
      <family val="1"/>
    </font>
    <font>
      <sz val="10"/>
      <color indexed="12"/>
      <name val="Times New Roman"/>
      <family val="1"/>
    </font>
    <font>
      <b/>
      <sz val="13"/>
      <color indexed="12"/>
      <name val="Times New Roman"/>
      <family val="1"/>
    </font>
    <font>
      <i/>
      <sz val="10"/>
      <name val="Times New Roman"/>
      <family val="1"/>
    </font>
    <font>
      <b/>
      <sz val="10"/>
      <color indexed="12"/>
      <name val="Times New Roman"/>
      <family val="1"/>
    </font>
    <font>
      <b/>
      <sz val="12"/>
      <color indexed="12"/>
      <name val="Times New Roman"/>
      <family val="1"/>
    </font>
    <font>
      <b/>
      <sz val="1"/>
      <color indexed="12"/>
      <name val="Times New Roman"/>
      <family val="1"/>
    </font>
    <font>
      <b/>
      <sz val="9"/>
      <color indexed="12"/>
      <name val="Times New Roman"/>
      <family val="1"/>
    </font>
    <font>
      <b/>
      <u val="single"/>
      <sz val="12"/>
      <color indexed="12"/>
      <name val="Times New Roman"/>
      <family val="1"/>
    </font>
    <font>
      <sz val="12"/>
      <color indexed="12"/>
      <name val="Times New Roman"/>
      <family val="1"/>
    </font>
    <font>
      <sz val="13"/>
      <color indexed="12"/>
      <name val="Times New Roman"/>
      <family val="1"/>
    </font>
    <font>
      <sz val="9"/>
      <color indexed="12"/>
      <name val="Times New Roman"/>
      <family val="1"/>
    </font>
    <font>
      <i/>
      <sz val="10"/>
      <color indexed="12"/>
      <name val="Times New Roman"/>
      <family val="1"/>
    </font>
    <font>
      <sz val="11"/>
      <color indexed="12"/>
      <name val="Times New Roman"/>
      <family val="1"/>
    </font>
    <font>
      <b/>
      <i/>
      <sz val="10"/>
      <color indexed="12"/>
      <name val="Times New Roman"/>
      <family val="1"/>
    </font>
    <font>
      <u val="single"/>
      <sz val="12"/>
      <color indexed="12"/>
      <name val="Times New Roman"/>
      <family val="1"/>
    </font>
    <font>
      <b/>
      <sz val="10"/>
      <color indexed="20"/>
      <name val="Times New Roman"/>
      <family val="1"/>
    </font>
    <font>
      <sz val="8"/>
      <color indexed="12"/>
      <name val="Times New Roman"/>
      <family val="1"/>
    </font>
    <font>
      <sz val="10"/>
      <color indexed="12"/>
      <name val="Arial"/>
      <family val="2"/>
    </font>
    <font>
      <b/>
      <i/>
      <sz val="14"/>
      <name val="Times New Roman"/>
      <family val="1"/>
    </font>
    <font>
      <sz val="14"/>
      <color indexed="8"/>
      <name val="Times New Roman"/>
      <family val="1"/>
    </font>
    <font>
      <u val="single"/>
      <sz val="13"/>
      <name val="Times New Roman"/>
      <family val="1"/>
    </font>
    <font>
      <b/>
      <i/>
      <sz val="11"/>
      <color indexed="8"/>
      <name val="Times New Roman"/>
      <family val="1"/>
    </font>
    <font>
      <i/>
      <sz val="11"/>
      <color indexed="8"/>
      <name val="Times New Roman"/>
      <family val="1"/>
    </font>
    <font>
      <b/>
      <sz val="11"/>
      <color indexed="8"/>
      <name val="Times New Roman"/>
      <family val="1"/>
    </font>
    <font>
      <b/>
      <sz val="10"/>
      <color indexed="10"/>
      <name val="Times New Roman"/>
      <family val="1"/>
    </font>
    <font>
      <b/>
      <sz val="11"/>
      <color indexed="10"/>
      <name val="Times New Roman"/>
      <family val="1"/>
    </font>
    <font>
      <sz val="11"/>
      <color indexed="10"/>
      <name val="Times New Roman"/>
      <family val="1"/>
    </font>
    <font>
      <sz val="10"/>
      <color indexed="10"/>
      <name val="Times New Roman"/>
      <family val="1"/>
    </font>
    <font>
      <b/>
      <i/>
      <sz val="10"/>
      <color indexed="8"/>
      <name val="Times New Roman"/>
      <family val="1"/>
    </font>
    <font>
      <b/>
      <sz val="12.5"/>
      <color indexed="8"/>
      <name val="Times New Roman"/>
      <family val="1"/>
    </font>
    <font>
      <b/>
      <i/>
      <sz val="10"/>
      <name val="Times New Roman"/>
      <family val="1"/>
    </font>
    <font>
      <b/>
      <sz val="9"/>
      <name val="Times New Roman"/>
      <family val="1"/>
    </font>
    <font>
      <b/>
      <i/>
      <sz val="9"/>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4"/>
      <color theme="1"/>
      <name val="Times New Roman"/>
      <family val="1"/>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i/>
      <sz val="11"/>
      <color theme="1"/>
      <name val="Times New Roman"/>
      <family val="1"/>
    </font>
    <font>
      <b/>
      <sz val="11"/>
      <color rgb="FFFF0000"/>
      <name val="Times New Roman"/>
      <family val="1"/>
    </font>
    <font>
      <b/>
      <i/>
      <sz val="11"/>
      <color theme="1"/>
      <name val="Times New Roman"/>
      <family val="1"/>
    </font>
    <font>
      <sz val="11"/>
      <color rgb="FFFF0000"/>
      <name val="Times New Roman"/>
      <family val="1"/>
    </font>
    <font>
      <sz val="10"/>
      <color rgb="FFFF0000"/>
      <name val="Times New Roman"/>
      <family val="1"/>
    </font>
    <font>
      <b/>
      <sz val="10"/>
      <color rgb="FFFF0000"/>
      <name val="Times New Roman"/>
      <family val="1"/>
    </font>
    <font>
      <i/>
      <sz val="10"/>
      <color rgb="FF000000"/>
      <name val="Times New Roman"/>
      <family val="1"/>
    </font>
    <font>
      <sz val="10"/>
      <color rgb="FF000000"/>
      <name val="Times New Roman"/>
      <family val="1"/>
    </font>
    <font>
      <i/>
      <sz val="10"/>
      <color theme="1"/>
      <name val="Times New Roman"/>
      <family val="1"/>
    </font>
    <font>
      <b/>
      <sz val="10"/>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style="hair"/>
    </border>
    <border>
      <left style="thin"/>
      <right style="thin"/>
      <top style="hair"/>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border>
    <border>
      <left style="thin">
        <color indexed="8"/>
      </left>
      <right style="thin">
        <color indexed="8"/>
      </right>
      <top style="hair">
        <color indexed="8"/>
      </top>
      <bottom style="thin">
        <color indexed="8"/>
      </bottom>
    </border>
    <border>
      <left/>
      <right/>
      <top style="hair"/>
      <bottom style="hair"/>
    </border>
    <border>
      <left/>
      <right/>
      <top style="thin"/>
      <bottom style="hair"/>
    </border>
    <border>
      <left/>
      <right/>
      <top style="hair"/>
      <bottom style="thin"/>
    </border>
    <border>
      <left/>
      <right/>
      <top style="hair"/>
      <bottom/>
    </border>
    <border>
      <left style="thin">
        <color indexed="8"/>
      </left>
      <right style="thin">
        <color indexed="8"/>
      </right>
      <top/>
      <bottom style="hair">
        <color indexed="8"/>
      </bottom>
    </border>
    <border>
      <left style="thin"/>
      <right style="thin"/>
      <top/>
      <bottom/>
    </border>
    <border>
      <left style="thin"/>
      <right style="thin"/>
      <top style="dotted"/>
      <bottom style="dotted"/>
    </border>
    <border>
      <left/>
      <right/>
      <top/>
      <bottom style="thin"/>
    </border>
    <border>
      <left style="thin">
        <color indexed="8"/>
      </left>
      <right style="thin">
        <color indexed="8"/>
      </right>
      <top style="thin">
        <color indexed="8"/>
      </top>
      <bottom/>
    </border>
    <border>
      <left style="thin">
        <color indexed="8"/>
      </left>
      <right style="thin">
        <color indexed="8"/>
      </right>
      <top style="hair">
        <color indexed="8"/>
      </top>
      <bottom style="thin"/>
    </border>
    <border>
      <left style="thin">
        <color indexed="8"/>
      </left>
      <right style="thin">
        <color indexed="8"/>
      </right>
      <top style="hair"/>
      <bottom style="thin"/>
    </border>
    <border>
      <left/>
      <right/>
      <top style="thin"/>
      <bottom/>
    </border>
    <border>
      <left style="thin"/>
      <right/>
      <top style="thin"/>
      <bottom style="thin"/>
    </border>
    <border>
      <left/>
      <right style="thin"/>
      <top style="thin"/>
      <bottom style="thin"/>
    </border>
    <border>
      <left/>
      <right/>
      <top/>
      <bottom style="thin">
        <color indexed="8"/>
      </bottom>
    </border>
    <border>
      <left/>
      <right/>
      <top style="thin"/>
      <bottom style="thin"/>
    </border>
    <border>
      <left style="thin">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thin"/>
      <right/>
      <top style="thin"/>
      <bottom/>
    </border>
    <border>
      <left/>
      <right style="thin"/>
      <top style="thin"/>
      <bottom/>
    </border>
    <border>
      <left style="thin"/>
      <right/>
      <top/>
      <bottom style="thin"/>
    </border>
    <border>
      <left/>
      <right style="thin"/>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89" fillId="0" borderId="0">
      <alignment/>
      <protection/>
    </xf>
    <xf numFmtId="0" fontId="2" fillId="0" borderId="0">
      <alignment/>
      <protection/>
    </xf>
    <xf numFmtId="0" fontId="20" fillId="0" borderId="0">
      <alignment/>
      <protection/>
    </xf>
    <xf numFmtId="0" fontId="89" fillId="0" borderId="0">
      <alignment/>
      <protection/>
    </xf>
    <xf numFmtId="0" fontId="20" fillId="0" borderId="0">
      <alignment/>
      <protection/>
    </xf>
    <xf numFmtId="0" fontId="20" fillId="0" borderId="0">
      <alignment/>
      <protection/>
    </xf>
    <xf numFmtId="0" fontId="2" fillId="0" borderId="0">
      <alignment/>
      <protection/>
    </xf>
    <xf numFmtId="0" fontId="89" fillId="0" borderId="0">
      <alignment/>
      <protection/>
    </xf>
    <xf numFmtId="0" fontId="2" fillId="0" borderId="0">
      <alignment/>
      <protection/>
    </xf>
    <xf numFmtId="0" fontId="20"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674">
    <xf numFmtId="0" fontId="0" fillId="0" borderId="0" xfId="0" applyAlignment="1">
      <alignment/>
    </xf>
    <xf numFmtId="0" fontId="89" fillId="0" borderId="0" xfId="64">
      <alignment/>
      <protection/>
    </xf>
    <xf numFmtId="0" fontId="3" fillId="0" borderId="0" xfId="64" applyFont="1" applyAlignment="1">
      <alignment horizontal="center"/>
      <protection/>
    </xf>
    <xf numFmtId="0" fontId="5" fillId="0" borderId="0" xfId="64" applyFont="1">
      <alignment/>
      <protection/>
    </xf>
    <xf numFmtId="0" fontId="6" fillId="0" borderId="0" xfId="64" applyFont="1" applyAlignment="1">
      <alignment vertical="center"/>
      <protection/>
    </xf>
    <xf numFmtId="0" fontId="6" fillId="0" borderId="0" xfId="64" applyFont="1" applyAlignment="1">
      <alignment horizontal="center" vertical="center"/>
      <protection/>
    </xf>
    <xf numFmtId="0" fontId="7" fillId="0" borderId="0" xfId="64" applyFont="1" applyAlignment="1">
      <alignment horizontal="center"/>
      <protection/>
    </xf>
    <xf numFmtId="0" fontId="8" fillId="0" borderId="10" xfId="64" applyFont="1" applyBorder="1" applyAlignment="1">
      <alignment horizontal="center" vertical="center" wrapText="1"/>
      <protection/>
    </xf>
    <xf numFmtId="3" fontId="8" fillId="0" borderId="10" xfId="64" applyNumberFormat="1" applyFont="1" applyBorder="1" applyAlignment="1">
      <alignment vertical="center" wrapText="1"/>
      <protection/>
    </xf>
    <xf numFmtId="0" fontId="8" fillId="0" borderId="0" xfId="64" applyFont="1">
      <alignment/>
      <protection/>
    </xf>
    <xf numFmtId="0" fontId="8" fillId="0" borderId="11" xfId="64" applyFont="1" applyBorder="1" applyAlignment="1">
      <alignment horizontal="center" vertical="center" wrapText="1"/>
      <protection/>
    </xf>
    <xf numFmtId="0" fontId="8" fillId="0" borderId="11" xfId="64" applyFont="1" applyBorder="1" applyAlignment="1">
      <alignment vertical="center" wrapText="1"/>
      <protection/>
    </xf>
    <xf numFmtId="3" fontId="8" fillId="0" borderId="11" xfId="64" applyNumberFormat="1" applyFont="1" applyBorder="1" applyAlignment="1">
      <alignment vertical="center" wrapText="1"/>
      <protection/>
    </xf>
    <xf numFmtId="0" fontId="5" fillId="0" borderId="11" xfId="64" applyFont="1" applyBorder="1" applyAlignment="1">
      <alignment horizontal="center" vertical="center" wrapText="1"/>
      <protection/>
    </xf>
    <xf numFmtId="0" fontId="5" fillId="0" borderId="11" xfId="64" applyFont="1" applyBorder="1" applyAlignment="1">
      <alignment vertical="center" wrapText="1"/>
      <protection/>
    </xf>
    <xf numFmtId="3" fontId="5" fillId="0" borderId="11" xfId="64" applyNumberFormat="1" applyFont="1" applyBorder="1" applyAlignment="1">
      <alignment vertical="center" wrapText="1"/>
      <protection/>
    </xf>
    <xf numFmtId="0" fontId="9" fillId="0" borderId="11" xfId="64" applyFont="1" applyBorder="1" applyAlignment="1">
      <alignment horizontal="center" vertical="center" wrapText="1"/>
      <protection/>
    </xf>
    <xf numFmtId="0" fontId="9" fillId="0" borderId="11" xfId="64" applyFont="1" applyBorder="1" applyAlignment="1">
      <alignment vertical="center" wrapText="1"/>
      <protection/>
    </xf>
    <xf numFmtId="3" fontId="8" fillId="0" borderId="0" xfId="64" applyNumberFormat="1" applyFont="1">
      <alignment/>
      <protection/>
    </xf>
    <xf numFmtId="0" fontId="5" fillId="0" borderId="12" xfId="64" applyFont="1" applyBorder="1" applyAlignment="1">
      <alignment horizontal="center" vertical="center" wrapText="1"/>
      <protection/>
    </xf>
    <xf numFmtId="0" fontId="5" fillId="0" borderId="12" xfId="64" applyFont="1" applyBorder="1" applyAlignment="1">
      <alignment vertical="center" wrapText="1"/>
      <protection/>
    </xf>
    <xf numFmtId="0" fontId="11" fillId="0" borderId="0" xfId="64" applyFont="1" applyAlignment="1">
      <alignment vertical="center"/>
      <protection/>
    </xf>
    <xf numFmtId="0" fontId="7" fillId="0" borderId="0" xfId="64" applyFont="1" applyAlignment="1">
      <alignment horizontal="center" vertical="center"/>
      <protection/>
    </xf>
    <xf numFmtId="0" fontId="3" fillId="0" borderId="0" xfId="62" applyFont="1">
      <alignment/>
      <protection/>
    </xf>
    <xf numFmtId="0" fontId="8" fillId="0" borderId="13" xfId="62" applyFont="1" applyBorder="1" applyAlignment="1">
      <alignment horizontal="center" vertical="center" wrapText="1"/>
      <protection/>
    </xf>
    <xf numFmtId="0" fontId="8" fillId="0" borderId="10" xfId="62" applyFont="1" applyBorder="1" applyAlignment="1">
      <alignment horizontal="center" vertical="center" wrapText="1"/>
      <protection/>
    </xf>
    <xf numFmtId="0" fontId="8" fillId="0" borderId="10" xfId="62" applyFont="1" applyBorder="1" applyAlignment="1">
      <alignment vertical="center" wrapText="1"/>
      <protection/>
    </xf>
    <xf numFmtId="0" fontId="5" fillId="0" borderId="10" xfId="62" applyFont="1" applyBorder="1" applyAlignment="1">
      <alignment vertical="center" wrapText="1"/>
      <protection/>
    </xf>
    <xf numFmtId="0" fontId="8" fillId="0" borderId="11" xfId="62" applyFont="1" applyBorder="1" applyAlignment="1">
      <alignment horizontal="center" vertical="center" wrapText="1"/>
      <protection/>
    </xf>
    <xf numFmtId="0" fontId="8" fillId="0" borderId="11" xfId="62" applyFont="1" applyBorder="1" applyAlignment="1">
      <alignment vertical="center" wrapText="1"/>
      <protection/>
    </xf>
    <xf numFmtId="3" fontId="8" fillId="0" borderId="11" xfId="62" applyNumberFormat="1" applyFont="1" applyBorder="1" applyAlignment="1">
      <alignment vertical="center" wrapText="1"/>
      <protection/>
    </xf>
    <xf numFmtId="0" fontId="8" fillId="0" borderId="0" xfId="62" applyFont="1">
      <alignment/>
      <protection/>
    </xf>
    <xf numFmtId="0" fontId="5" fillId="0" borderId="11" xfId="62" applyFont="1" applyBorder="1" applyAlignment="1">
      <alignment horizontal="center" vertical="center" wrapText="1"/>
      <protection/>
    </xf>
    <xf numFmtId="0" fontId="5" fillId="0" borderId="11" xfId="62" applyFont="1" applyBorder="1" applyAlignment="1">
      <alignment vertical="center" wrapText="1"/>
      <protection/>
    </xf>
    <xf numFmtId="3" fontId="5" fillId="0" borderId="11" xfId="62" applyNumberFormat="1" applyFont="1" applyBorder="1" applyAlignment="1">
      <alignment vertical="center" wrapText="1"/>
      <protection/>
    </xf>
    <xf numFmtId="3" fontId="8" fillId="0" borderId="0" xfId="62" applyNumberFormat="1" applyFont="1">
      <alignment/>
      <protection/>
    </xf>
    <xf numFmtId="3" fontId="3" fillId="0" borderId="0" xfId="62" applyNumberFormat="1" applyFont="1">
      <alignment/>
      <protection/>
    </xf>
    <xf numFmtId="0" fontId="3" fillId="0" borderId="11" xfId="62" applyFont="1" applyBorder="1">
      <alignment/>
      <protection/>
    </xf>
    <xf numFmtId="0" fontId="5" fillId="0" borderId="12" xfId="62" applyFont="1" applyBorder="1" applyAlignment="1">
      <alignment horizontal="center" vertical="center" wrapText="1"/>
      <protection/>
    </xf>
    <xf numFmtId="0" fontId="5" fillId="0" borderId="12" xfId="62" applyFont="1" applyBorder="1" applyAlignment="1">
      <alignment vertical="center" wrapText="1"/>
      <protection/>
    </xf>
    <xf numFmtId="0" fontId="3" fillId="0" borderId="12" xfId="62" applyFont="1" applyBorder="1">
      <alignment/>
      <protection/>
    </xf>
    <xf numFmtId="0" fontId="6" fillId="0" borderId="0" xfId="62" applyFont="1" applyAlignment="1">
      <alignment vertical="center"/>
      <protection/>
    </xf>
    <xf numFmtId="0" fontId="12" fillId="0" borderId="0" xfId="67" applyFont="1" applyFill="1" applyAlignment="1">
      <alignment horizontal="center"/>
      <protection/>
    </xf>
    <xf numFmtId="0" fontId="12" fillId="0" borderId="0" xfId="67" applyFont="1" applyFill="1" applyAlignment="1">
      <alignment horizontal="left"/>
      <protection/>
    </xf>
    <xf numFmtId="0" fontId="13" fillId="0" borderId="0" xfId="67" applyFont="1" applyFill="1">
      <alignment/>
      <protection/>
    </xf>
    <xf numFmtId="0" fontId="6" fillId="0" borderId="0" xfId="67" applyFont="1" applyAlignment="1">
      <alignment vertical="center"/>
      <protection/>
    </xf>
    <xf numFmtId="0" fontId="14" fillId="0" borderId="0" xfId="67" applyFont="1" applyFill="1" applyAlignment="1">
      <alignment horizontal="center"/>
      <protection/>
    </xf>
    <xf numFmtId="0" fontId="14" fillId="0" borderId="0" xfId="67" applyFont="1" applyFill="1" applyAlignment="1">
      <alignment horizontal="left"/>
      <protection/>
    </xf>
    <xf numFmtId="0" fontId="3" fillId="0" borderId="0" xfId="67" applyFont="1" applyFill="1">
      <alignment/>
      <protection/>
    </xf>
    <xf numFmtId="0" fontId="9" fillId="0" borderId="14" xfId="67" applyFont="1" applyFill="1" applyBorder="1" applyAlignment="1">
      <alignment horizontal="center" vertical="center"/>
      <protection/>
    </xf>
    <xf numFmtId="0" fontId="9" fillId="0" borderId="15" xfId="67" applyFont="1" applyFill="1" applyBorder="1" applyAlignment="1">
      <alignment horizontal="center" vertical="center"/>
      <protection/>
    </xf>
    <xf numFmtId="0" fontId="9" fillId="0" borderId="16" xfId="67" applyFont="1" applyFill="1" applyBorder="1" applyAlignment="1">
      <alignment horizontal="center" vertical="center" wrapText="1"/>
      <protection/>
    </xf>
    <xf numFmtId="0" fontId="9" fillId="0" borderId="0" xfId="67" applyFont="1" applyFill="1">
      <alignment/>
      <protection/>
    </xf>
    <xf numFmtId="0" fontId="9" fillId="0" borderId="11" xfId="67" applyFont="1" applyFill="1" applyBorder="1" applyAlignment="1">
      <alignment horizontal="center" vertical="center" wrapText="1"/>
      <protection/>
    </xf>
    <xf numFmtId="0" fontId="9" fillId="0" borderId="11" xfId="67" applyFont="1" applyFill="1" applyBorder="1" applyAlignment="1">
      <alignment horizontal="left" vertical="center" wrapText="1"/>
      <protection/>
    </xf>
    <xf numFmtId="3" fontId="9" fillId="0" borderId="11" xfId="67" applyNumberFormat="1" applyFont="1" applyFill="1" applyBorder="1" applyAlignment="1">
      <alignment vertical="center" wrapText="1"/>
      <protection/>
    </xf>
    <xf numFmtId="3" fontId="9" fillId="0" borderId="0" xfId="67" applyNumberFormat="1" applyFont="1" applyFill="1">
      <alignment/>
      <protection/>
    </xf>
    <xf numFmtId="0" fontId="3" fillId="0" borderId="11" xfId="67" applyFont="1" applyFill="1" applyBorder="1" applyAlignment="1">
      <alignment horizontal="center" vertical="center" wrapText="1"/>
      <protection/>
    </xf>
    <xf numFmtId="0" fontId="3" fillId="0" borderId="11" xfId="67" applyFont="1" applyFill="1" applyBorder="1" applyAlignment="1">
      <alignment horizontal="left" vertical="center" wrapText="1"/>
      <protection/>
    </xf>
    <xf numFmtId="3" fontId="3" fillId="0" borderId="11" xfId="67" applyNumberFormat="1" applyFont="1" applyFill="1" applyBorder="1" applyAlignment="1">
      <alignment vertical="center" wrapText="1"/>
      <protection/>
    </xf>
    <xf numFmtId="0" fontId="6" fillId="0" borderId="11" xfId="67" applyFont="1" applyFill="1" applyBorder="1" applyAlignment="1">
      <alignment horizontal="center" vertical="center" wrapText="1"/>
      <protection/>
    </xf>
    <xf numFmtId="49" fontId="6" fillId="0" borderId="11" xfId="67" applyNumberFormat="1" applyFont="1" applyFill="1" applyBorder="1" applyAlignment="1">
      <alignment horizontal="left" vertical="center" wrapText="1"/>
      <protection/>
    </xf>
    <xf numFmtId="3" fontId="15" fillId="0" borderId="11" xfId="67" applyNumberFormat="1" applyFont="1" applyFill="1" applyBorder="1" applyAlignment="1">
      <alignment vertical="center" wrapText="1"/>
      <protection/>
    </xf>
    <xf numFmtId="0" fontId="15" fillId="0" borderId="0" xfId="67" applyFont="1" applyFill="1" applyAlignment="1">
      <alignment vertical="center" wrapText="1"/>
      <protection/>
    </xf>
    <xf numFmtId="0" fontId="15" fillId="0" borderId="0" xfId="67" applyFont="1" applyFill="1" applyBorder="1" applyAlignment="1">
      <alignment vertical="center" wrapText="1"/>
      <protection/>
    </xf>
    <xf numFmtId="49" fontId="6" fillId="0" borderId="11" xfId="64" applyNumberFormat="1" applyFont="1" applyFill="1" applyBorder="1" applyAlignment="1">
      <alignment vertical="center" wrapText="1"/>
      <protection/>
    </xf>
    <xf numFmtId="0" fontId="15" fillId="0" borderId="11" xfId="67" applyFont="1" applyFill="1" applyBorder="1" applyAlignment="1">
      <alignment horizontal="center" vertical="center" wrapText="1"/>
      <protection/>
    </xf>
    <xf numFmtId="0" fontId="15" fillId="0" borderId="11" xfId="67" applyFont="1" applyFill="1" applyBorder="1" applyAlignment="1">
      <alignment horizontal="left" vertical="center" wrapText="1"/>
      <protection/>
    </xf>
    <xf numFmtId="0" fontId="15" fillId="0" borderId="0" xfId="67" applyFont="1" applyFill="1">
      <alignment/>
      <protection/>
    </xf>
    <xf numFmtId="0" fontId="3" fillId="0" borderId="12" xfId="67" applyFont="1" applyFill="1" applyBorder="1" applyAlignment="1">
      <alignment horizontal="center"/>
      <protection/>
    </xf>
    <xf numFmtId="0" fontId="3" fillId="0" borderId="12" xfId="67" applyFont="1" applyFill="1" applyBorder="1" applyAlignment="1">
      <alignment horizontal="left" wrapText="1"/>
      <protection/>
    </xf>
    <xf numFmtId="0" fontId="3" fillId="0" borderId="12" xfId="67" applyFont="1" applyFill="1" applyBorder="1">
      <alignment/>
      <protection/>
    </xf>
    <xf numFmtId="0" fontId="17" fillId="0" borderId="0" xfId="67" applyFont="1" applyFill="1">
      <alignment/>
      <protection/>
    </xf>
    <xf numFmtId="0" fontId="18" fillId="0" borderId="0" xfId="67" applyFont="1" applyFill="1" applyAlignment="1">
      <alignment horizontal="center"/>
      <protection/>
    </xf>
    <xf numFmtId="0" fontId="19" fillId="0" borderId="0" xfId="67" applyFont="1" applyFill="1" applyAlignment="1" quotePrefix="1">
      <alignment horizontal="left"/>
      <protection/>
    </xf>
    <xf numFmtId="0" fontId="18" fillId="0" borderId="0" xfId="67" applyFont="1" applyFill="1" applyAlignment="1">
      <alignment horizontal="center" wrapText="1"/>
      <protection/>
    </xf>
    <xf numFmtId="0" fontId="17" fillId="0" borderId="0" xfId="67" applyFont="1" applyFill="1" applyAlignment="1">
      <alignment wrapText="1"/>
      <protection/>
    </xf>
    <xf numFmtId="0" fontId="19" fillId="0" borderId="0" xfId="67" applyFont="1" applyFill="1" applyBorder="1" applyAlignment="1" quotePrefix="1">
      <alignment horizontal="left"/>
      <protection/>
    </xf>
    <xf numFmtId="0" fontId="16" fillId="0" borderId="0" xfId="67" applyFont="1" applyFill="1" applyAlignment="1">
      <alignment horizontal="center"/>
      <protection/>
    </xf>
    <xf numFmtId="0" fontId="18" fillId="0" borderId="0" xfId="63" applyFont="1" applyFill="1" applyAlignment="1">
      <alignment horizontal="center"/>
      <protection/>
    </xf>
    <xf numFmtId="0" fontId="21" fillId="0" borderId="0" xfId="63" applyFont="1" applyFill="1" applyAlignment="1">
      <alignment horizontal="center"/>
      <protection/>
    </xf>
    <xf numFmtId="0" fontId="22" fillId="0" borderId="0" xfId="67" applyFont="1" applyFill="1" applyAlignment="1" quotePrefix="1">
      <alignment horizontal="left"/>
      <protection/>
    </xf>
    <xf numFmtId="0" fontId="13" fillId="0" borderId="0" xfId="67" applyFont="1" applyFill="1" applyAlignment="1">
      <alignment horizontal="center"/>
      <protection/>
    </xf>
    <xf numFmtId="0" fontId="13" fillId="0" borderId="0" xfId="67" applyFont="1" applyFill="1" applyAlignment="1">
      <alignment horizontal="left"/>
      <protection/>
    </xf>
    <xf numFmtId="0" fontId="3" fillId="0" borderId="0" xfId="67" applyFont="1" applyAlignment="1">
      <alignment horizontal="center"/>
      <protection/>
    </xf>
    <xf numFmtId="0" fontId="3" fillId="0" borderId="0" xfId="67" applyFont="1">
      <alignment/>
      <protection/>
    </xf>
    <xf numFmtId="0" fontId="6" fillId="0" borderId="0" xfId="67" applyFont="1" applyAlignment="1">
      <alignment horizontal="center" vertical="center"/>
      <protection/>
    </xf>
    <xf numFmtId="0" fontId="13" fillId="0" borderId="0" xfId="67" applyFont="1">
      <alignment/>
      <protection/>
    </xf>
    <xf numFmtId="0" fontId="23" fillId="0" borderId="13" xfId="67" applyFont="1" applyBorder="1" applyAlignment="1">
      <alignment horizontal="center" vertical="center" wrapText="1"/>
      <protection/>
    </xf>
    <xf numFmtId="0" fontId="24" fillId="0" borderId="13" xfId="67" applyFont="1" applyBorder="1" applyAlignment="1">
      <alignment horizontal="center" vertical="center" wrapText="1"/>
      <protection/>
    </xf>
    <xf numFmtId="0" fontId="23" fillId="0" borderId="10" xfId="67" applyFont="1" applyBorder="1" applyAlignment="1">
      <alignment horizontal="center" vertical="center" wrapText="1"/>
      <protection/>
    </xf>
    <xf numFmtId="0" fontId="23" fillId="0" borderId="10" xfId="67" applyFont="1" applyBorder="1" applyAlignment="1">
      <alignment vertical="center" wrapText="1"/>
      <protection/>
    </xf>
    <xf numFmtId="3" fontId="23" fillId="0" borderId="10" xfId="48" applyNumberFormat="1" applyFont="1" applyBorder="1" applyAlignment="1">
      <alignment horizontal="right" vertical="center" wrapText="1"/>
    </xf>
    <xf numFmtId="0" fontId="23" fillId="0" borderId="0" xfId="67" applyFont="1">
      <alignment/>
      <protection/>
    </xf>
    <xf numFmtId="0" fontId="23" fillId="0" borderId="11" xfId="67" applyFont="1" applyBorder="1" applyAlignment="1">
      <alignment horizontal="center" vertical="center" wrapText="1"/>
      <protection/>
    </xf>
    <xf numFmtId="0" fontId="23" fillId="0" borderId="11" xfId="67" applyFont="1" applyBorder="1" applyAlignment="1">
      <alignment vertical="center" wrapText="1"/>
      <protection/>
    </xf>
    <xf numFmtId="3" fontId="23" fillId="0" borderId="11" xfId="48" applyNumberFormat="1" applyFont="1" applyBorder="1" applyAlignment="1">
      <alignment horizontal="right" vertical="center" wrapText="1"/>
    </xf>
    <xf numFmtId="0" fontId="24" fillId="0" borderId="11" xfId="67" applyFont="1" applyBorder="1" applyAlignment="1">
      <alignment horizontal="center" vertical="center" wrapText="1"/>
      <protection/>
    </xf>
    <xf numFmtId="0" fontId="24" fillId="0" borderId="11" xfId="67" applyFont="1" applyBorder="1" applyAlignment="1">
      <alignment vertical="center" wrapText="1"/>
      <protection/>
    </xf>
    <xf numFmtId="3" fontId="24" fillId="0" borderId="11" xfId="48" applyNumberFormat="1" applyFont="1" applyBorder="1" applyAlignment="1">
      <alignment horizontal="right" vertical="center" wrapText="1"/>
    </xf>
    <xf numFmtId="0" fontId="7" fillId="0" borderId="11" xfId="67" applyFont="1" applyBorder="1" applyAlignment="1">
      <alignment vertical="center" wrapText="1"/>
      <protection/>
    </xf>
    <xf numFmtId="3" fontId="7" fillId="0" borderId="11" xfId="48" applyNumberFormat="1" applyFont="1" applyBorder="1" applyAlignment="1">
      <alignment horizontal="right" vertical="center" wrapText="1"/>
    </xf>
    <xf numFmtId="0" fontId="23" fillId="0" borderId="17" xfId="67" applyFont="1" applyBorder="1" applyAlignment="1">
      <alignment horizontal="center" vertical="center" wrapText="1"/>
      <protection/>
    </xf>
    <xf numFmtId="0" fontId="23" fillId="0" borderId="17" xfId="67" applyFont="1" applyBorder="1" applyAlignment="1">
      <alignment vertical="center" wrapText="1"/>
      <protection/>
    </xf>
    <xf numFmtId="0" fontId="24" fillId="0" borderId="11" xfId="64" applyFont="1" applyBorder="1" applyAlignment="1">
      <alignment horizontal="center" vertical="center" wrapText="1"/>
      <protection/>
    </xf>
    <xf numFmtId="0" fontId="24" fillId="0" borderId="11" xfId="64" applyFont="1" applyBorder="1" applyAlignment="1">
      <alignment vertical="center" wrapText="1"/>
      <protection/>
    </xf>
    <xf numFmtId="3" fontId="24" fillId="0" borderId="17" xfId="48" applyNumberFormat="1" applyFont="1" applyBorder="1" applyAlignment="1">
      <alignment horizontal="right" vertical="center" wrapText="1"/>
    </xf>
    <xf numFmtId="0" fontId="7" fillId="0" borderId="11" xfId="64" applyFont="1" applyBorder="1" applyAlignment="1">
      <alignment horizontal="center" vertical="center" wrapText="1"/>
      <protection/>
    </xf>
    <xf numFmtId="0" fontId="7" fillId="0" borderId="11" xfId="64" applyFont="1" applyBorder="1" applyAlignment="1">
      <alignment vertical="center" wrapText="1"/>
      <protection/>
    </xf>
    <xf numFmtId="3" fontId="25" fillId="0" borderId="11" xfId="70" applyNumberFormat="1" applyFont="1" applyFill="1" applyBorder="1" applyAlignment="1">
      <alignment horizontal="center" vertical="center"/>
      <protection/>
    </xf>
    <xf numFmtId="3" fontId="25" fillId="0" borderId="11" xfId="70" applyNumberFormat="1" applyFont="1" applyFill="1" applyBorder="1" applyAlignment="1">
      <alignment vertical="center" wrapText="1"/>
      <protection/>
    </xf>
    <xf numFmtId="3" fontId="13" fillId="0" borderId="16" xfId="70" applyNumberFormat="1" applyFont="1" applyFill="1" applyBorder="1" applyAlignment="1">
      <alignment horizontal="right" vertical="center"/>
      <protection/>
    </xf>
    <xf numFmtId="3" fontId="26" fillId="0" borderId="0" xfId="70" applyNumberFormat="1" applyFont="1" applyFill="1" applyAlignment="1">
      <alignment vertical="center"/>
      <protection/>
    </xf>
    <xf numFmtId="3" fontId="27" fillId="0" borderId="11" xfId="70" applyNumberFormat="1" applyFont="1" applyFill="1" applyBorder="1" applyAlignment="1">
      <alignment horizontal="center" vertical="center"/>
      <protection/>
    </xf>
    <xf numFmtId="3" fontId="27" fillId="0" borderId="11" xfId="70" applyNumberFormat="1" applyFont="1" applyFill="1" applyBorder="1" applyAlignment="1">
      <alignment vertical="center" wrapText="1"/>
      <protection/>
    </xf>
    <xf numFmtId="3" fontId="22" fillId="0" borderId="16" xfId="70" applyNumberFormat="1" applyFont="1" applyFill="1" applyBorder="1" applyAlignment="1">
      <alignment horizontal="right" vertical="center"/>
      <protection/>
    </xf>
    <xf numFmtId="3" fontId="28" fillId="0" borderId="0" xfId="70" applyNumberFormat="1" applyFont="1" applyFill="1" applyAlignment="1">
      <alignment vertical="center"/>
      <protection/>
    </xf>
    <xf numFmtId="3" fontId="27" fillId="0" borderId="11" xfId="70" applyNumberFormat="1" applyFont="1" applyFill="1" applyBorder="1" applyAlignment="1">
      <alignment horizontal="left" vertical="center" wrapText="1"/>
      <protection/>
    </xf>
    <xf numFmtId="0" fontId="23" fillId="0" borderId="15" xfId="67" applyFont="1" applyBorder="1" applyAlignment="1">
      <alignment horizontal="center" vertical="center" wrapText="1"/>
      <protection/>
    </xf>
    <xf numFmtId="0" fontId="23" fillId="0" borderId="15" xfId="67" applyFont="1" applyBorder="1" applyAlignment="1">
      <alignment vertical="center" wrapText="1"/>
      <protection/>
    </xf>
    <xf numFmtId="3" fontId="23" fillId="0" borderId="12" xfId="48" applyNumberFormat="1" applyFont="1" applyBorder="1" applyAlignment="1">
      <alignment horizontal="right" vertical="center" wrapText="1"/>
    </xf>
    <xf numFmtId="0" fontId="3" fillId="0" borderId="0" xfId="64" applyFont="1" applyAlignment="1">
      <alignment/>
      <protection/>
    </xf>
    <xf numFmtId="0" fontId="6" fillId="0" borderId="0" xfId="67" applyFont="1" applyAlignment="1">
      <alignment horizontal="right" vertical="center"/>
      <protection/>
    </xf>
    <xf numFmtId="0" fontId="8" fillId="0" borderId="13" xfId="67" applyFont="1" applyBorder="1" applyAlignment="1">
      <alignment horizontal="center" vertical="center" wrapText="1"/>
      <protection/>
    </xf>
    <xf numFmtId="0" fontId="8" fillId="0" borderId="10" xfId="67" applyFont="1" applyBorder="1" applyAlignment="1">
      <alignment horizontal="center" vertical="center" wrapText="1"/>
      <protection/>
    </xf>
    <xf numFmtId="0" fontId="8" fillId="0" borderId="10" xfId="67" applyFont="1" applyBorder="1" applyAlignment="1">
      <alignment vertical="center" wrapText="1"/>
      <protection/>
    </xf>
    <xf numFmtId="3" fontId="8" fillId="0" borderId="10" xfId="67" applyNumberFormat="1" applyFont="1" applyBorder="1" applyAlignment="1">
      <alignment horizontal="right" vertical="center" wrapText="1"/>
      <protection/>
    </xf>
    <xf numFmtId="3" fontId="8" fillId="0" borderId="0" xfId="67" applyNumberFormat="1" applyFont="1">
      <alignment/>
      <protection/>
    </xf>
    <xf numFmtId="0" fontId="8" fillId="0" borderId="0" xfId="67" applyFont="1">
      <alignment/>
      <protection/>
    </xf>
    <xf numFmtId="0" fontId="8" fillId="0" borderId="11" xfId="67" applyFont="1" applyBorder="1" applyAlignment="1">
      <alignment horizontal="center" vertical="center" wrapText="1"/>
      <protection/>
    </xf>
    <xf numFmtId="0" fontId="8" fillId="0" borderId="11" xfId="67" applyFont="1" applyBorder="1" applyAlignment="1">
      <alignment vertical="center" wrapText="1"/>
      <protection/>
    </xf>
    <xf numFmtId="3" fontId="8" fillId="0" borderId="11" xfId="67" applyNumberFormat="1" applyFont="1" applyBorder="1" applyAlignment="1">
      <alignment horizontal="right" vertical="center" wrapText="1"/>
      <protection/>
    </xf>
    <xf numFmtId="3" fontId="3" fillId="0" borderId="0" xfId="67" applyNumberFormat="1" applyFont="1">
      <alignment/>
      <protection/>
    </xf>
    <xf numFmtId="0" fontId="5" fillId="0" borderId="11" xfId="67" applyFont="1" applyBorder="1" applyAlignment="1">
      <alignment horizontal="center" vertical="center" wrapText="1"/>
      <protection/>
    </xf>
    <xf numFmtId="0" fontId="5" fillId="0" borderId="11" xfId="67" applyFont="1" applyBorder="1" applyAlignment="1">
      <alignment vertical="center" wrapText="1"/>
      <protection/>
    </xf>
    <xf numFmtId="3" fontId="5" fillId="0" borderId="11" xfId="67" applyNumberFormat="1" applyFont="1" applyBorder="1" applyAlignment="1">
      <alignment horizontal="right" vertical="center" wrapText="1"/>
      <protection/>
    </xf>
    <xf numFmtId="0" fontId="6" fillId="0" borderId="11" xfId="67" applyFont="1" applyBorder="1" applyAlignment="1">
      <alignment vertical="center" wrapText="1"/>
      <protection/>
    </xf>
    <xf numFmtId="0" fontId="8" fillId="0" borderId="17" xfId="67" applyFont="1" applyBorder="1" applyAlignment="1">
      <alignment horizontal="center" vertical="center" wrapText="1"/>
      <protection/>
    </xf>
    <xf numFmtId="0" fontId="8" fillId="0" borderId="17" xfId="67" applyFont="1" applyBorder="1" applyAlignment="1">
      <alignment vertical="center" wrapText="1"/>
      <protection/>
    </xf>
    <xf numFmtId="3" fontId="8" fillId="0" borderId="17" xfId="67" applyNumberFormat="1" applyFont="1" applyBorder="1" applyAlignment="1">
      <alignment horizontal="right" vertical="center" wrapText="1"/>
      <protection/>
    </xf>
    <xf numFmtId="3" fontId="8" fillId="0" borderId="11" xfId="64" applyNumberFormat="1" applyFont="1" applyBorder="1" applyAlignment="1">
      <alignment horizontal="right" vertical="center" wrapText="1"/>
      <protection/>
    </xf>
    <xf numFmtId="3" fontId="5" fillId="0" borderId="11" xfId="64" applyNumberFormat="1" applyFont="1" applyBorder="1" applyAlignment="1">
      <alignment horizontal="right" vertical="center" wrapText="1"/>
      <protection/>
    </xf>
    <xf numFmtId="0" fontId="5" fillId="0" borderId="17" xfId="64" applyFont="1" applyFill="1" applyBorder="1" applyAlignment="1">
      <alignment horizontal="center" vertical="center" wrapText="1"/>
      <protection/>
    </xf>
    <xf numFmtId="0" fontId="5" fillId="0" borderId="17" xfId="64" applyFont="1" applyFill="1" applyBorder="1" applyAlignment="1">
      <alignment vertical="center" wrapText="1"/>
      <protection/>
    </xf>
    <xf numFmtId="3" fontId="5" fillId="0" borderId="17" xfId="64" applyNumberFormat="1" applyFont="1" applyBorder="1" applyAlignment="1">
      <alignment horizontal="right" vertical="center" wrapText="1"/>
      <protection/>
    </xf>
    <xf numFmtId="0" fontId="8" fillId="0" borderId="12" xfId="67" applyFont="1" applyBorder="1" applyAlignment="1">
      <alignment horizontal="center" vertical="center" wrapText="1"/>
      <protection/>
    </xf>
    <xf numFmtId="0" fontId="8" fillId="0" borderId="12" xfId="67" applyFont="1" applyBorder="1" applyAlignment="1">
      <alignment vertical="center" wrapText="1"/>
      <protection/>
    </xf>
    <xf numFmtId="3" fontId="8" fillId="0" borderId="12" xfId="67" applyNumberFormat="1" applyFont="1" applyBorder="1" applyAlignment="1">
      <alignment horizontal="right" vertical="center" wrapText="1"/>
      <protection/>
    </xf>
    <xf numFmtId="0" fontId="29" fillId="0" borderId="0" xfId="67" applyFont="1" applyFill="1">
      <alignment/>
      <protection/>
    </xf>
    <xf numFmtId="0" fontId="30" fillId="0" borderId="0" xfId="67" applyFont="1" applyFill="1">
      <alignment/>
      <protection/>
    </xf>
    <xf numFmtId="0" fontId="2" fillId="0" borderId="0" xfId="67" applyFill="1">
      <alignment/>
      <protection/>
    </xf>
    <xf numFmtId="0" fontId="6" fillId="0" borderId="0" xfId="0" applyFont="1" applyFill="1" applyAlignment="1">
      <alignment vertical="center"/>
    </xf>
    <xf numFmtId="0" fontId="31" fillId="0" borderId="0" xfId="67" applyFont="1" applyFill="1" applyAlignment="1">
      <alignment horizontal="center"/>
      <protection/>
    </xf>
    <xf numFmtId="0" fontId="30" fillId="0" borderId="18" xfId="67" applyFont="1" applyFill="1" applyBorder="1" applyAlignment="1">
      <alignment horizontal="center" vertical="center" wrapText="1"/>
      <protection/>
    </xf>
    <xf numFmtId="0" fontId="33" fillId="0" borderId="19" xfId="67" applyFont="1" applyFill="1" applyBorder="1" applyAlignment="1">
      <alignment horizontal="center" vertical="center" wrapText="1"/>
      <protection/>
    </xf>
    <xf numFmtId="3" fontId="33" fillId="0" borderId="19" xfId="67" applyNumberFormat="1" applyFont="1" applyFill="1" applyBorder="1" applyAlignment="1">
      <alignment horizontal="right" vertical="center" wrapText="1"/>
      <protection/>
    </xf>
    <xf numFmtId="0" fontId="2" fillId="0" borderId="0" xfId="67" applyFont="1" applyFill="1">
      <alignment/>
      <protection/>
    </xf>
    <xf numFmtId="0" fontId="33" fillId="0" borderId="20" xfId="67" applyFont="1" applyFill="1" applyBorder="1" applyAlignment="1">
      <alignment horizontal="center" vertical="center" wrapText="1"/>
      <protection/>
    </xf>
    <xf numFmtId="0" fontId="33" fillId="0" borderId="21" xfId="67" applyFont="1" applyFill="1" applyBorder="1" applyAlignment="1">
      <alignment vertical="center" wrapText="1"/>
      <protection/>
    </xf>
    <xf numFmtId="3" fontId="33" fillId="0" borderId="20" xfId="67" applyNumberFormat="1" applyFont="1" applyFill="1" applyBorder="1" applyAlignment="1">
      <alignment horizontal="right" vertical="center" wrapText="1"/>
      <protection/>
    </xf>
    <xf numFmtId="0" fontId="34" fillId="0" borderId="20" xfId="0" applyFont="1" applyFill="1" applyBorder="1" applyAlignment="1">
      <alignment horizontal="center" vertical="center" wrapText="1"/>
    </xf>
    <xf numFmtId="0" fontId="34" fillId="33" borderId="20" xfId="0" applyFont="1" applyFill="1" applyBorder="1" applyAlignment="1">
      <alignment vertical="center" wrapText="1"/>
    </xf>
    <xf numFmtId="3" fontId="34" fillId="33" borderId="20" xfId="61" applyNumberFormat="1" applyFont="1" applyFill="1" applyBorder="1" applyAlignment="1">
      <alignment horizontal="right" vertical="center" wrapText="1"/>
      <protection/>
    </xf>
    <xf numFmtId="3" fontId="34" fillId="33" borderId="20" xfId="45" applyNumberFormat="1" applyFont="1" applyFill="1" applyBorder="1" applyAlignment="1">
      <alignment horizontal="right" vertical="center" wrapText="1"/>
    </xf>
    <xf numFmtId="3" fontId="34" fillId="0" borderId="20" xfId="0" applyNumberFormat="1" applyFont="1" applyFill="1" applyBorder="1" applyAlignment="1">
      <alignment vertical="center" wrapText="1"/>
    </xf>
    <xf numFmtId="0" fontId="34" fillId="0" borderId="0" xfId="62" applyFont="1" applyFill="1" applyAlignment="1">
      <alignment vertical="center" wrapText="1"/>
      <protection/>
    </xf>
    <xf numFmtId="3" fontId="34" fillId="33" borderId="20" xfId="0" applyNumberFormat="1" applyFont="1" applyFill="1" applyBorder="1" applyAlignment="1">
      <alignment vertical="center" wrapText="1"/>
    </xf>
    <xf numFmtId="3" fontId="34" fillId="0" borderId="11" xfId="0" applyNumberFormat="1" applyFont="1" applyBorder="1" applyAlignment="1">
      <alignment vertical="center" wrapText="1"/>
    </xf>
    <xf numFmtId="3" fontId="34" fillId="0" borderId="11" xfId="0" applyNumberFormat="1" applyFont="1" applyFill="1" applyBorder="1" applyAlignment="1">
      <alignment vertical="center" wrapText="1"/>
    </xf>
    <xf numFmtId="3" fontId="34" fillId="0" borderId="11" xfId="0" applyNumberFormat="1" applyFont="1" applyBorder="1" applyAlignment="1">
      <alignment vertical="center"/>
    </xf>
    <xf numFmtId="3" fontId="34" fillId="0" borderId="20" xfId="0" applyNumberFormat="1" applyFont="1" applyFill="1" applyBorder="1" applyAlignment="1">
      <alignment vertical="center"/>
    </xf>
    <xf numFmtId="0" fontId="34" fillId="0" borderId="20" xfId="0" applyFont="1" applyFill="1" applyBorder="1" applyAlignment="1">
      <alignment vertical="center"/>
    </xf>
    <xf numFmtId="0" fontId="34" fillId="0" borderId="0" xfId="0" applyFont="1" applyFill="1" applyAlignment="1">
      <alignment vertical="center"/>
    </xf>
    <xf numFmtId="3" fontId="34" fillId="0" borderId="0" xfId="0" applyNumberFormat="1" applyFont="1" applyFill="1" applyAlignment="1">
      <alignment vertical="center"/>
    </xf>
    <xf numFmtId="164" fontId="34" fillId="0" borderId="20" xfId="44" applyNumberFormat="1" applyFont="1" applyFill="1" applyBorder="1" applyAlignment="1">
      <alignment vertical="center"/>
    </xf>
    <xf numFmtId="49" fontId="34" fillId="0" borderId="11" xfId="0" applyNumberFormat="1" applyFont="1" applyBorder="1" applyAlignment="1">
      <alignment vertical="center" wrapText="1"/>
    </xf>
    <xf numFmtId="0" fontId="33" fillId="0" borderId="20" xfId="67" applyFont="1" applyFill="1" applyBorder="1" applyAlignment="1">
      <alignment vertical="center" wrapText="1"/>
      <protection/>
    </xf>
    <xf numFmtId="3" fontId="35" fillId="0" borderId="20" xfId="0" applyNumberFormat="1" applyFont="1" applyFill="1" applyBorder="1" applyAlignment="1">
      <alignment vertical="center" wrapText="1"/>
    </xf>
    <xf numFmtId="0" fontId="36" fillId="0" borderId="0" xfId="67" applyFont="1" applyFill="1">
      <alignment/>
      <protection/>
    </xf>
    <xf numFmtId="0" fontId="33" fillId="0" borderId="22" xfId="67" applyFont="1" applyFill="1" applyBorder="1" applyAlignment="1">
      <alignment horizontal="center" vertical="center" wrapText="1"/>
      <protection/>
    </xf>
    <xf numFmtId="0" fontId="33" fillId="0" borderId="22" xfId="67" applyFont="1" applyFill="1" applyBorder="1" applyAlignment="1">
      <alignment vertical="center" wrapText="1"/>
      <protection/>
    </xf>
    <xf numFmtId="3" fontId="33" fillId="0" borderId="22" xfId="67" applyNumberFormat="1" applyFont="1" applyFill="1" applyBorder="1" applyAlignment="1">
      <alignment horizontal="right" vertical="center" wrapText="1"/>
      <protection/>
    </xf>
    <xf numFmtId="3" fontId="13" fillId="0" borderId="11" xfId="48" applyNumberFormat="1" applyFont="1" applyBorder="1" applyAlignment="1">
      <alignment horizontal="right" vertical="center"/>
    </xf>
    <xf numFmtId="0" fontId="13" fillId="0" borderId="0" xfId="67" applyFont="1" applyAlignment="1">
      <alignment vertical="center"/>
      <protection/>
    </xf>
    <xf numFmtId="0" fontId="29" fillId="0" borderId="0" xfId="62" applyFont="1" applyAlignment="1">
      <alignment horizontal="center" vertical="center" wrapText="1"/>
      <protection/>
    </xf>
    <xf numFmtId="0" fontId="29" fillId="0" borderId="0" xfId="62" applyFont="1" applyAlignment="1">
      <alignment vertical="center" wrapText="1"/>
      <protection/>
    </xf>
    <xf numFmtId="0" fontId="37" fillId="0" borderId="0" xfId="62" applyFont="1" applyAlignment="1">
      <alignment horizontal="center" vertical="center" wrapText="1"/>
      <protection/>
    </xf>
    <xf numFmtId="0" fontId="37" fillId="0" borderId="0" xfId="62" applyFont="1" applyAlignment="1">
      <alignment vertical="center" wrapText="1"/>
      <protection/>
    </xf>
    <xf numFmtId="0" fontId="29" fillId="0" borderId="13" xfId="62" applyFont="1" applyBorder="1" applyAlignment="1">
      <alignment horizontal="center" vertical="center" wrapText="1"/>
      <protection/>
    </xf>
    <xf numFmtId="0" fontId="38" fillId="0" borderId="13" xfId="0" applyFont="1" applyBorder="1" applyAlignment="1">
      <alignment horizontal="center" vertical="center" wrapText="1"/>
    </xf>
    <xf numFmtId="0" fontId="35" fillId="0" borderId="10" xfId="0" applyFont="1" applyBorder="1" applyAlignment="1">
      <alignment horizontal="center" vertical="center" wrapText="1"/>
    </xf>
    <xf numFmtId="0" fontId="40" fillId="0" borderId="0" xfId="0" applyFont="1" applyAlignment="1">
      <alignment horizontal="center"/>
    </xf>
    <xf numFmtId="49" fontId="40" fillId="0" borderId="0" xfId="0" applyNumberFormat="1" applyFont="1" applyAlignment="1">
      <alignment/>
    </xf>
    <xf numFmtId="0" fontId="34" fillId="0" borderId="0" xfId="0" applyFont="1" applyAlignment="1">
      <alignment horizontal="centerContinuous"/>
    </xf>
    <xf numFmtId="0" fontId="34" fillId="0" borderId="0" xfId="0" applyFont="1" applyFill="1" applyAlignment="1">
      <alignment horizontal="centerContinuous"/>
    </xf>
    <xf numFmtId="0" fontId="33" fillId="0" borderId="0" xfId="0" applyFont="1" applyAlignment="1">
      <alignment horizontal="centerContinuous"/>
    </xf>
    <xf numFmtId="0" fontId="33" fillId="0" borderId="0" xfId="0" applyFont="1" applyAlignment="1">
      <alignment/>
    </xf>
    <xf numFmtId="0" fontId="40" fillId="0" borderId="0" xfId="0" applyFont="1" applyAlignment="1">
      <alignment/>
    </xf>
    <xf numFmtId="3" fontId="34" fillId="0" borderId="0" xfId="0" applyNumberFormat="1" applyFont="1" applyAlignment="1">
      <alignment/>
    </xf>
    <xf numFmtId="0" fontId="34" fillId="0" borderId="0" xfId="0" applyFont="1" applyFill="1" applyAlignment="1">
      <alignment/>
    </xf>
    <xf numFmtId="0" fontId="34" fillId="0" borderId="0" xfId="0" applyFont="1" applyAlignment="1">
      <alignment/>
    </xf>
    <xf numFmtId="0" fontId="42" fillId="0" borderId="0" xfId="0" applyFont="1" applyBorder="1" applyAlignment="1">
      <alignment horizontal="center"/>
    </xf>
    <xf numFmtId="0" fontId="42" fillId="0" borderId="0" xfId="0" applyFont="1" applyBorder="1" applyAlignment="1">
      <alignment horizontal="right"/>
    </xf>
    <xf numFmtId="49" fontId="44" fillId="0" borderId="0" xfId="0" applyNumberFormat="1" applyFont="1" applyAlignment="1">
      <alignment/>
    </xf>
    <xf numFmtId="3" fontId="45" fillId="0" borderId="0" xfId="0" applyNumberFormat="1" applyFont="1" applyBorder="1" applyAlignment="1">
      <alignment/>
    </xf>
    <xf numFmtId="49" fontId="40" fillId="0" borderId="0" xfId="0" applyNumberFormat="1" applyFont="1" applyAlignment="1">
      <alignment horizontal="center"/>
    </xf>
    <xf numFmtId="3" fontId="33" fillId="0" borderId="13" xfId="0" applyNumberFormat="1" applyFont="1" applyBorder="1" applyAlignment="1">
      <alignment horizontal="center" vertical="center" wrapText="1"/>
    </xf>
    <xf numFmtId="3" fontId="33" fillId="0" borderId="13" xfId="0" applyNumberFormat="1" applyFont="1" applyBorder="1" applyAlignment="1">
      <alignment horizontal="center" vertical="center"/>
    </xf>
    <xf numFmtId="3" fontId="46" fillId="0" borderId="0" xfId="0" applyNumberFormat="1" applyFont="1" applyBorder="1" applyAlignment="1">
      <alignment/>
    </xf>
    <xf numFmtId="49" fontId="46" fillId="0" borderId="0" xfId="0" applyNumberFormat="1" applyFont="1" applyAlignment="1">
      <alignment/>
    </xf>
    <xf numFmtId="0" fontId="46" fillId="0" borderId="0" xfId="0" applyFont="1" applyBorder="1" applyAlignment="1">
      <alignment/>
    </xf>
    <xf numFmtId="3" fontId="33" fillId="0" borderId="16" xfId="0" applyNumberFormat="1" applyFont="1" applyBorder="1" applyAlignment="1">
      <alignment/>
    </xf>
    <xf numFmtId="3" fontId="34" fillId="0" borderId="16" xfId="0" applyNumberFormat="1" applyFont="1" applyFill="1" applyBorder="1" applyAlignment="1">
      <alignment/>
    </xf>
    <xf numFmtId="3" fontId="34" fillId="0" borderId="16" xfId="0" applyNumberFormat="1" applyFont="1" applyBorder="1" applyAlignment="1">
      <alignment/>
    </xf>
    <xf numFmtId="3" fontId="34" fillId="0" borderId="16" xfId="0" applyNumberFormat="1" applyFont="1" applyBorder="1" applyAlignment="1">
      <alignment horizontal="center" vertical="center"/>
    </xf>
    <xf numFmtId="0" fontId="47" fillId="0" borderId="23" xfId="0" applyFont="1" applyBorder="1" applyAlignment="1">
      <alignment/>
    </xf>
    <xf numFmtId="3" fontId="33" fillId="0" borderId="11" xfId="0" applyNumberFormat="1" applyFont="1" applyBorder="1" applyAlignment="1">
      <alignment/>
    </xf>
    <xf numFmtId="3" fontId="34" fillId="0" borderId="11" xfId="0" applyNumberFormat="1" applyFont="1" applyFill="1" applyBorder="1" applyAlignment="1">
      <alignment/>
    </xf>
    <xf numFmtId="3" fontId="34" fillId="0" borderId="11" xfId="0" applyNumberFormat="1" applyFont="1" applyBorder="1" applyAlignment="1">
      <alignment/>
    </xf>
    <xf numFmtId="3" fontId="34" fillId="0" borderId="11" xfId="0" applyNumberFormat="1" applyFont="1" applyBorder="1" applyAlignment="1">
      <alignment horizontal="center" vertical="center"/>
    </xf>
    <xf numFmtId="164" fontId="34" fillId="0" borderId="11" xfId="46" applyNumberFormat="1" applyFont="1" applyFill="1" applyBorder="1" applyAlignment="1">
      <alignment/>
    </xf>
    <xf numFmtId="0" fontId="43" fillId="0" borderId="0" xfId="0" applyFont="1" applyBorder="1" applyAlignment="1">
      <alignment/>
    </xf>
    <xf numFmtId="3" fontId="33" fillId="0" borderId="11" xfId="0" applyNumberFormat="1" applyFont="1" applyFill="1" applyBorder="1" applyAlignment="1">
      <alignment/>
    </xf>
    <xf numFmtId="3" fontId="46" fillId="0" borderId="0" xfId="0" applyNumberFormat="1" applyFont="1" applyFill="1" applyBorder="1" applyAlignment="1">
      <alignment/>
    </xf>
    <xf numFmtId="0" fontId="40" fillId="0" borderId="0" xfId="0" applyFont="1" applyFill="1" applyBorder="1" applyAlignment="1">
      <alignment/>
    </xf>
    <xf numFmtId="0" fontId="44" fillId="0" borderId="24" xfId="0" applyFont="1" applyBorder="1" applyAlignment="1">
      <alignment/>
    </xf>
    <xf numFmtId="3" fontId="33" fillId="0" borderId="11" xfId="0" applyNumberFormat="1" applyFont="1" applyBorder="1" applyAlignment="1">
      <alignment/>
    </xf>
    <xf numFmtId="164" fontId="34" fillId="0" borderId="11" xfId="46" applyNumberFormat="1" applyFont="1" applyFill="1" applyBorder="1" applyAlignment="1">
      <alignment/>
    </xf>
    <xf numFmtId="3" fontId="34" fillId="0" borderId="11" xfId="0" applyNumberFormat="1" applyFont="1" applyBorder="1" applyAlignment="1">
      <alignment horizontal="center" vertical="center"/>
    </xf>
    <xf numFmtId="0" fontId="44" fillId="0" borderId="23" xfId="0" applyFont="1" applyBorder="1" applyAlignment="1">
      <alignment/>
    </xf>
    <xf numFmtId="164" fontId="34" fillId="0" borderId="11" xfId="46" applyNumberFormat="1" applyFont="1" applyBorder="1" applyAlignment="1">
      <alignment/>
    </xf>
    <xf numFmtId="0" fontId="44" fillId="0" borderId="25" xfId="0" applyFont="1" applyBorder="1" applyAlignment="1">
      <alignment/>
    </xf>
    <xf numFmtId="0" fontId="40" fillId="0" borderId="23" xfId="0" applyFont="1" applyBorder="1" applyAlignment="1">
      <alignment/>
    </xf>
    <xf numFmtId="0" fontId="43" fillId="0" borderId="23" xfId="0" applyFont="1" applyBorder="1" applyAlignment="1">
      <alignment/>
    </xf>
    <xf numFmtId="0" fontId="47" fillId="0" borderId="23" xfId="0" applyFont="1" applyBorder="1" applyAlignment="1">
      <alignment/>
    </xf>
    <xf numFmtId="0" fontId="51" fillId="0" borderId="23" xfId="0" applyFont="1" applyBorder="1" applyAlignment="1">
      <alignment/>
    </xf>
    <xf numFmtId="0" fontId="49" fillId="0" borderId="11" xfId="0" applyNumberFormat="1" applyFont="1" applyFill="1" applyBorder="1" applyAlignment="1">
      <alignment/>
    </xf>
    <xf numFmtId="0" fontId="53" fillId="0" borderId="23" xfId="0" applyFont="1" applyBorder="1" applyAlignment="1">
      <alignment/>
    </xf>
    <xf numFmtId="0" fontId="54" fillId="0" borderId="23" xfId="0" applyFont="1" applyBorder="1" applyAlignment="1">
      <alignment/>
    </xf>
    <xf numFmtId="0" fontId="47" fillId="0" borderId="25" xfId="0" applyFont="1" applyBorder="1" applyAlignment="1">
      <alignment/>
    </xf>
    <xf numFmtId="0" fontId="43" fillId="0" borderId="26" xfId="0" applyFont="1" applyBorder="1" applyAlignment="1">
      <alignment/>
    </xf>
    <xf numFmtId="0" fontId="43" fillId="0" borderId="25" xfId="0" applyFont="1" applyBorder="1" applyAlignment="1">
      <alignment/>
    </xf>
    <xf numFmtId="0" fontId="40" fillId="0" borderId="24" xfId="0" applyFont="1" applyBorder="1" applyAlignment="1">
      <alignment/>
    </xf>
    <xf numFmtId="0" fontId="40" fillId="0" borderId="26" xfId="0" applyFont="1" applyBorder="1" applyAlignment="1">
      <alignment/>
    </xf>
    <xf numFmtId="0" fontId="48" fillId="0" borderId="23" xfId="0" applyFont="1" applyBorder="1" applyAlignment="1">
      <alignment/>
    </xf>
    <xf numFmtId="49" fontId="41" fillId="0" borderId="11" xfId="0" applyNumberFormat="1" applyFont="1" applyBorder="1" applyAlignment="1">
      <alignment horizontal="left"/>
    </xf>
    <xf numFmtId="0" fontId="40" fillId="0" borderId="0" xfId="0" applyFont="1" applyBorder="1" applyAlignment="1">
      <alignment horizontal="center"/>
    </xf>
    <xf numFmtId="49" fontId="40" fillId="0" borderId="0" xfId="0" applyNumberFormat="1" applyFont="1" applyBorder="1" applyAlignment="1">
      <alignment/>
    </xf>
    <xf numFmtId="0" fontId="40" fillId="0" borderId="11" xfId="0" applyNumberFormat="1" applyFont="1" applyBorder="1" applyAlignment="1">
      <alignment/>
    </xf>
    <xf numFmtId="0" fontId="48" fillId="0" borderId="11" xfId="0" applyNumberFormat="1" applyFont="1" applyBorder="1" applyAlignment="1">
      <alignment/>
    </xf>
    <xf numFmtId="3" fontId="49" fillId="34" borderId="11" xfId="0" applyNumberFormat="1" applyFont="1" applyFill="1" applyBorder="1" applyAlignment="1">
      <alignment/>
    </xf>
    <xf numFmtId="0" fontId="49" fillId="0" borderId="11" xfId="0" applyNumberFormat="1" applyFont="1" applyFill="1" applyBorder="1" applyAlignment="1">
      <alignment wrapText="1"/>
    </xf>
    <xf numFmtId="0" fontId="52" fillId="0" borderId="11" xfId="0" applyNumberFormat="1" applyFont="1" applyFill="1" applyBorder="1" applyAlignment="1">
      <alignment/>
    </xf>
    <xf numFmtId="0" fontId="49" fillId="0" borderId="11" xfId="0" applyNumberFormat="1" applyFont="1" applyFill="1" applyBorder="1" applyAlignment="1">
      <alignment horizontal="left"/>
    </xf>
    <xf numFmtId="0" fontId="50" fillId="0" borderId="11" xfId="0" applyNumberFormat="1" applyFont="1" applyFill="1" applyBorder="1" applyAlignment="1">
      <alignment/>
    </xf>
    <xf numFmtId="0" fontId="40" fillId="0" borderId="11" xfId="0" applyNumberFormat="1" applyFont="1" applyFill="1" applyBorder="1" applyAlignment="1">
      <alignment/>
    </xf>
    <xf numFmtId="0" fontId="55" fillId="0" borderId="0" xfId="0" applyFont="1" applyAlignment="1">
      <alignment horizontal="center"/>
    </xf>
    <xf numFmtId="49" fontId="55" fillId="0" borderId="0" xfId="0" applyNumberFormat="1" applyFont="1" applyAlignment="1">
      <alignment/>
    </xf>
    <xf numFmtId="0" fontId="55" fillId="0" borderId="0" xfId="0" applyFont="1" applyAlignment="1">
      <alignment/>
    </xf>
    <xf numFmtId="49" fontId="43" fillId="0" borderId="0" xfId="0" applyNumberFormat="1" applyFont="1" applyBorder="1" applyAlignment="1">
      <alignment/>
    </xf>
    <xf numFmtId="3" fontId="43" fillId="0" borderId="0" xfId="0" applyNumberFormat="1" applyFont="1" applyAlignment="1">
      <alignment/>
    </xf>
    <xf numFmtId="0" fontId="56" fillId="0" borderId="0" xfId="0" applyFont="1" applyAlignment="1">
      <alignment wrapText="1"/>
    </xf>
    <xf numFmtId="0" fontId="57" fillId="0" borderId="0" xfId="0" applyFont="1" applyAlignment="1">
      <alignment horizontal="center"/>
    </xf>
    <xf numFmtId="0" fontId="57" fillId="0" borderId="0" xfId="0" applyFont="1" applyAlignment="1">
      <alignment/>
    </xf>
    <xf numFmtId="0" fontId="48" fillId="0" borderId="0" xfId="0" applyFont="1" applyAlignment="1">
      <alignment horizontal="center"/>
    </xf>
    <xf numFmtId="49" fontId="48" fillId="0" borderId="0" xfId="0" applyNumberFormat="1" applyFont="1" applyAlignment="1">
      <alignment/>
    </xf>
    <xf numFmtId="0" fontId="21" fillId="0" borderId="0" xfId="65" applyFont="1">
      <alignment/>
      <protection/>
    </xf>
    <xf numFmtId="0" fontId="12" fillId="0" borderId="0" xfId="66" applyFont="1" applyAlignment="1">
      <alignment horizontal="center" vertical="center"/>
      <protection/>
    </xf>
    <xf numFmtId="0" fontId="22" fillId="0" borderId="0" xfId="66" applyNumberFormat="1" applyFont="1" applyAlignment="1">
      <alignment horizontal="center" vertical="center"/>
      <protection/>
    </xf>
    <xf numFmtId="0" fontId="58" fillId="0" borderId="0" xfId="66" applyFont="1" applyAlignment="1">
      <alignment vertical="center"/>
      <protection/>
    </xf>
    <xf numFmtId="0" fontId="22" fillId="0" borderId="0" xfId="65" applyFont="1">
      <alignment/>
      <protection/>
    </xf>
    <xf numFmtId="0" fontId="34" fillId="0" borderId="13" xfId="65" applyFont="1" applyFill="1" applyBorder="1" applyAlignment="1">
      <alignment vertical="center"/>
      <protection/>
    </xf>
    <xf numFmtId="0" fontId="34" fillId="0" borderId="13" xfId="65" applyFont="1" applyFill="1" applyBorder="1" applyAlignment="1">
      <alignment horizontal="center" vertical="center"/>
      <protection/>
    </xf>
    <xf numFmtId="0" fontId="34" fillId="0" borderId="13" xfId="65" applyFont="1" applyBorder="1" applyAlignment="1">
      <alignment horizontal="center" vertical="center"/>
      <protection/>
    </xf>
    <xf numFmtId="0" fontId="25" fillId="0" borderId="11" xfId="65" applyFont="1" applyFill="1" applyBorder="1" applyAlignment="1" quotePrefix="1">
      <alignment horizontal="center" vertical="center"/>
      <protection/>
    </xf>
    <xf numFmtId="0" fontId="33" fillId="0" borderId="11" xfId="65" applyFont="1" applyFill="1" applyBorder="1" applyAlignment="1">
      <alignment vertical="center"/>
      <protection/>
    </xf>
    <xf numFmtId="9" fontId="25" fillId="0" borderId="11" xfId="74" applyFont="1" applyFill="1" applyBorder="1" applyAlignment="1">
      <alignment vertical="center"/>
    </xf>
    <xf numFmtId="10" fontId="25" fillId="0" borderId="11" xfId="74" applyNumberFormat="1" applyFont="1" applyFill="1" applyBorder="1" applyAlignment="1">
      <alignment vertical="center"/>
    </xf>
    <xf numFmtId="9" fontId="25" fillId="0" borderId="16" xfId="66" applyNumberFormat="1" applyFont="1" applyBorder="1" applyAlignment="1">
      <alignment vertical="center"/>
      <protection/>
    </xf>
    <xf numFmtId="9" fontId="25" fillId="0" borderId="11" xfId="74" applyNumberFormat="1" applyFont="1" applyFill="1" applyBorder="1" applyAlignment="1">
      <alignment vertical="center"/>
    </xf>
    <xf numFmtId="0" fontId="21" fillId="0" borderId="15" xfId="65" applyFont="1" applyBorder="1">
      <alignment/>
      <protection/>
    </xf>
    <xf numFmtId="9" fontId="21" fillId="0" borderId="15" xfId="65" applyNumberFormat="1" applyFont="1" applyBorder="1">
      <alignment/>
      <protection/>
    </xf>
    <xf numFmtId="9" fontId="30" fillId="0" borderId="0" xfId="65" applyNumberFormat="1" applyFont="1">
      <alignment/>
      <protection/>
    </xf>
    <xf numFmtId="0" fontId="21" fillId="0" borderId="0" xfId="66" applyFont="1" applyAlignment="1">
      <alignment vertical="center"/>
      <protection/>
    </xf>
    <xf numFmtId="0" fontId="13" fillId="0" borderId="0" xfId="66" applyFont="1" applyAlignment="1">
      <alignment vertical="center"/>
      <protection/>
    </xf>
    <xf numFmtId="0" fontId="3" fillId="0" borderId="0" xfId="62" applyFont="1" applyAlignment="1">
      <alignment horizontal="center"/>
      <protection/>
    </xf>
    <xf numFmtId="0" fontId="3" fillId="0" borderId="0" xfId="0" applyFont="1" applyAlignment="1">
      <alignment/>
    </xf>
    <xf numFmtId="0" fontId="6" fillId="0" borderId="0" xfId="0" applyFont="1" applyAlignment="1">
      <alignment vertical="center"/>
    </xf>
    <xf numFmtId="0" fontId="9" fillId="0" borderId="0" xfId="62" applyFont="1">
      <alignment/>
      <protection/>
    </xf>
    <xf numFmtId="0" fontId="13" fillId="0" borderId="13" xfId="62" applyFont="1" applyBorder="1" applyAlignment="1">
      <alignment horizontal="center"/>
      <protection/>
    </xf>
    <xf numFmtId="3" fontId="13" fillId="0" borderId="13" xfId="62" applyNumberFormat="1" applyFont="1" applyBorder="1" applyAlignment="1">
      <alignment horizontal="center"/>
      <protection/>
    </xf>
    <xf numFmtId="0" fontId="13" fillId="0" borderId="0" xfId="62" applyFont="1" applyAlignment="1">
      <alignment horizontal="center"/>
      <protection/>
    </xf>
    <xf numFmtId="0" fontId="9" fillId="0" borderId="10" xfId="62" applyFont="1" applyBorder="1" applyAlignment="1">
      <alignment horizontal="center"/>
      <protection/>
    </xf>
    <xf numFmtId="0" fontId="9" fillId="0" borderId="10" xfId="62" applyNumberFormat="1" applyFont="1" applyBorder="1" applyAlignment="1">
      <alignment horizontal="center"/>
      <protection/>
    </xf>
    <xf numFmtId="3" fontId="9" fillId="0" borderId="10" xfId="49" applyNumberFormat="1" applyFont="1" applyBorder="1" applyAlignment="1">
      <alignment/>
    </xf>
    <xf numFmtId="3" fontId="9" fillId="0" borderId="0" xfId="62" applyNumberFormat="1" applyFont="1">
      <alignment/>
      <protection/>
    </xf>
    <xf numFmtId="0" fontId="9" fillId="0" borderId="16" xfId="62" applyFont="1" applyBorder="1" applyAlignment="1">
      <alignment horizontal="center"/>
      <protection/>
    </xf>
    <xf numFmtId="0" fontId="9" fillId="0" borderId="16" xfId="62" applyNumberFormat="1" applyFont="1" applyBorder="1" applyAlignment="1">
      <alignment horizontal="center"/>
      <protection/>
    </xf>
    <xf numFmtId="3" fontId="9" fillId="0" borderId="16" xfId="49" applyNumberFormat="1" applyFont="1" applyBorder="1" applyAlignment="1">
      <alignment/>
    </xf>
    <xf numFmtId="0" fontId="3" fillId="0" borderId="11" xfId="62" applyFont="1" applyBorder="1" applyAlignment="1">
      <alignment horizontal="center"/>
      <protection/>
    </xf>
    <xf numFmtId="165" fontId="5" fillId="0" borderId="16" xfId="47" applyNumberFormat="1" applyFont="1" applyFill="1" applyBorder="1" applyAlignment="1">
      <alignment horizontal="left" vertical="center"/>
    </xf>
    <xf numFmtId="165" fontId="13" fillId="0" borderId="16" xfId="47" applyNumberFormat="1" applyFont="1" applyFill="1" applyBorder="1" applyAlignment="1">
      <alignment horizontal="right" vertical="center"/>
    </xf>
    <xf numFmtId="3" fontId="13" fillId="0" borderId="11" xfId="0" applyNumberFormat="1" applyFont="1" applyBorder="1" applyAlignment="1">
      <alignment horizontal="right" vertical="center" wrapText="1"/>
    </xf>
    <xf numFmtId="3" fontId="24" fillId="0" borderId="11" xfId="0" applyNumberFormat="1" applyFont="1" applyBorder="1" applyAlignment="1">
      <alignment horizontal="right" vertical="center" wrapText="1"/>
    </xf>
    <xf numFmtId="3" fontId="3" fillId="0" borderId="11" xfId="49" applyNumberFormat="1" applyFont="1" applyBorder="1" applyAlignment="1">
      <alignment/>
    </xf>
    <xf numFmtId="3" fontId="0" fillId="0" borderId="11" xfId="0" applyNumberFormat="1" applyFont="1" applyBorder="1" applyAlignment="1">
      <alignment vertical="center"/>
    </xf>
    <xf numFmtId="165" fontId="5" fillId="0" borderId="11" xfId="47" applyNumberFormat="1" applyFont="1" applyFill="1" applyBorder="1" applyAlignment="1">
      <alignment horizontal="left" vertical="center"/>
    </xf>
    <xf numFmtId="0" fontId="3" fillId="0" borderId="12" xfId="62" applyFont="1" applyBorder="1" applyAlignment="1">
      <alignment horizontal="center"/>
      <protection/>
    </xf>
    <xf numFmtId="165" fontId="5" fillId="0" borderId="12" xfId="47" applyNumberFormat="1" applyFont="1" applyFill="1" applyBorder="1" applyAlignment="1">
      <alignment horizontal="left" vertical="center"/>
    </xf>
    <xf numFmtId="3" fontId="13" fillId="0" borderId="12" xfId="0" applyNumberFormat="1" applyFont="1" applyBorder="1" applyAlignment="1">
      <alignment horizontal="right" vertical="center" wrapText="1"/>
    </xf>
    <xf numFmtId="3" fontId="24" fillId="0" borderId="12" xfId="0" applyNumberFormat="1" applyFont="1" applyBorder="1" applyAlignment="1">
      <alignment horizontal="right" vertical="center" wrapText="1"/>
    </xf>
    <xf numFmtId="3" fontId="3" fillId="0" borderId="12" xfId="49" applyNumberFormat="1" applyFont="1" applyBorder="1" applyAlignment="1">
      <alignment/>
    </xf>
    <xf numFmtId="3" fontId="0" fillId="0" borderId="12" xfId="0" applyNumberFormat="1" applyFont="1" applyBorder="1" applyAlignment="1">
      <alignment vertical="center"/>
    </xf>
    <xf numFmtId="0" fontId="60" fillId="0" borderId="0" xfId="62" applyFont="1">
      <alignment/>
      <protection/>
    </xf>
    <xf numFmtId="0" fontId="5" fillId="0" borderId="0" xfId="62" applyFont="1">
      <alignment/>
      <protection/>
    </xf>
    <xf numFmtId="0" fontId="3" fillId="0" borderId="0" xfId="0" applyFont="1" applyAlignment="1">
      <alignment horizontal="center"/>
    </xf>
    <xf numFmtId="0" fontId="6" fillId="0" borderId="0" xfId="62" applyFont="1" applyAlignment="1">
      <alignment horizontal="center"/>
      <protection/>
    </xf>
    <xf numFmtId="0" fontId="7" fillId="0" borderId="0" xfId="62" applyFont="1" applyAlignment="1">
      <alignment horizontal="center"/>
      <protection/>
    </xf>
    <xf numFmtId="0" fontId="8" fillId="0" borderId="18" xfId="62" applyFont="1" applyBorder="1" applyAlignment="1">
      <alignment horizontal="center" vertical="center" wrapText="1"/>
      <protection/>
    </xf>
    <xf numFmtId="0" fontId="3" fillId="0" borderId="0" xfId="62" applyFont="1" applyAlignment="1">
      <alignment horizontal="center" vertical="center" wrapText="1"/>
      <protection/>
    </xf>
    <xf numFmtId="0" fontId="13" fillId="0" borderId="0" xfId="62" applyFont="1">
      <alignment/>
      <protection/>
    </xf>
    <xf numFmtId="0" fontId="9" fillId="0" borderId="27" xfId="65" applyFont="1" applyBorder="1">
      <alignment/>
      <protection/>
    </xf>
    <xf numFmtId="0" fontId="9" fillId="0" borderId="27" xfId="65" applyNumberFormat="1" applyFont="1" applyBorder="1" applyAlignment="1">
      <alignment horizontal="center"/>
      <protection/>
    </xf>
    <xf numFmtId="3" fontId="9" fillId="0" borderId="20" xfId="65" applyNumberFormat="1" applyFont="1" applyBorder="1">
      <alignment/>
      <protection/>
    </xf>
    <xf numFmtId="0" fontId="3" fillId="0" borderId="20" xfId="65" applyFont="1" applyBorder="1" applyAlignment="1">
      <alignment horizontal="center"/>
      <protection/>
    </xf>
    <xf numFmtId="0" fontId="3" fillId="0" borderId="20" xfId="65" applyNumberFormat="1" applyFont="1" applyBorder="1">
      <alignment/>
      <protection/>
    </xf>
    <xf numFmtId="3" fontId="3" fillId="0" borderId="20" xfId="65" applyNumberFormat="1" applyFont="1" applyBorder="1">
      <alignment/>
      <protection/>
    </xf>
    <xf numFmtId="0" fontId="3" fillId="0" borderId="22" xfId="65" applyFont="1" applyBorder="1" applyAlignment="1">
      <alignment horizontal="center"/>
      <protection/>
    </xf>
    <xf numFmtId="0" fontId="3" fillId="0" borderId="22" xfId="65" applyNumberFormat="1" applyFont="1" applyBorder="1">
      <alignment/>
      <protection/>
    </xf>
    <xf numFmtId="3" fontId="3" fillId="0" borderId="22" xfId="65" applyNumberFormat="1" applyFont="1" applyBorder="1">
      <alignment/>
      <protection/>
    </xf>
    <xf numFmtId="0" fontId="4" fillId="0" borderId="0" xfId="62" applyFont="1" applyAlignment="1">
      <alignment/>
      <protection/>
    </xf>
    <xf numFmtId="0" fontId="21" fillId="0" borderId="0" xfId="62" applyFont="1">
      <alignment/>
      <protection/>
    </xf>
    <xf numFmtId="0" fontId="8" fillId="0" borderId="0" xfId="62" applyFont="1" applyAlignment="1">
      <alignment/>
      <protection/>
    </xf>
    <xf numFmtId="0" fontId="6" fillId="0" borderId="0" xfId="62" applyFont="1" applyAlignment="1">
      <alignment horizontal="right"/>
      <protection/>
    </xf>
    <xf numFmtId="0" fontId="5" fillId="0" borderId="18" xfId="62" applyFont="1" applyBorder="1" applyAlignment="1">
      <alignment horizontal="center" vertical="center" wrapText="1"/>
      <protection/>
    </xf>
    <xf numFmtId="0" fontId="5" fillId="0" borderId="18" xfId="62" applyFont="1" applyBorder="1" applyAlignment="1">
      <alignment horizontal="center" wrapText="1"/>
      <protection/>
    </xf>
    <xf numFmtId="0" fontId="24" fillId="0" borderId="18" xfId="62" applyFont="1" applyBorder="1" applyAlignment="1">
      <alignment horizontal="center" vertical="center" wrapText="1"/>
      <protection/>
    </xf>
    <xf numFmtId="0" fontId="13" fillId="0" borderId="0" xfId="62" applyFont="1" applyAlignment="1">
      <alignment vertical="center"/>
      <protection/>
    </xf>
    <xf numFmtId="0" fontId="9" fillId="0" borderId="19" xfId="61" applyFont="1" applyBorder="1" applyAlignment="1">
      <alignment horizontal="center" vertical="center" wrapText="1"/>
      <protection/>
    </xf>
    <xf numFmtId="3" fontId="9" fillId="0" borderId="19" xfId="61" applyNumberFormat="1" applyFont="1" applyBorder="1" applyAlignment="1">
      <alignment horizontal="right" vertical="center" wrapText="1"/>
      <protection/>
    </xf>
    <xf numFmtId="0" fontId="10" fillId="0" borderId="27" xfId="62" applyFont="1" applyBorder="1" applyAlignment="1">
      <alignment horizontal="center" wrapText="1"/>
      <protection/>
    </xf>
    <xf numFmtId="0" fontId="10" fillId="0" borderId="0" xfId="62" applyFont="1">
      <alignment/>
      <protection/>
    </xf>
    <xf numFmtId="0" fontId="3" fillId="0" borderId="20" xfId="61" applyFont="1" applyBorder="1" applyAlignment="1">
      <alignment horizontal="center" vertical="center" wrapText="1"/>
      <protection/>
    </xf>
    <xf numFmtId="0" fontId="3" fillId="0" borderId="20" xfId="61" applyFont="1" applyBorder="1" applyAlignment="1">
      <alignment vertical="center" wrapText="1"/>
      <protection/>
    </xf>
    <xf numFmtId="3" fontId="3" fillId="0" borderId="20" xfId="61" applyNumberFormat="1" applyFont="1" applyBorder="1" applyAlignment="1">
      <alignment horizontal="right" vertical="center" wrapText="1"/>
      <protection/>
    </xf>
    <xf numFmtId="0" fontId="10" fillId="0" borderId="20" xfId="62" applyFont="1" applyBorder="1" applyAlignment="1">
      <alignment horizontal="center" wrapText="1"/>
      <protection/>
    </xf>
    <xf numFmtId="0" fontId="15" fillId="0" borderId="20" xfId="61" applyFont="1" applyBorder="1" applyAlignment="1">
      <alignment horizontal="center" vertical="center" wrapText="1"/>
      <protection/>
    </xf>
    <xf numFmtId="0" fontId="15" fillId="0" borderId="20" xfId="61" applyFont="1" applyFill="1" applyBorder="1" applyAlignment="1">
      <alignment vertical="center" wrapText="1"/>
      <protection/>
    </xf>
    <xf numFmtId="3" fontId="15" fillId="0" borderId="20" xfId="61" applyNumberFormat="1" applyFont="1" applyBorder="1" applyAlignment="1">
      <alignment horizontal="right" vertical="center" wrapText="1"/>
      <protection/>
    </xf>
    <xf numFmtId="3" fontId="15" fillId="0" borderId="20" xfId="61" applyNumberFormat="1" applyFont="1" applyFill="1" applyBorder="1" applyAlignment="1">
      <alignment horizontal="right" vertical="center"/>
      <protection/>
    </xf>
    <xf numFmtId="0" fontId="13" fillId="0" borderId="20" xfId="62" applyFont="1" applyBorder="1" applyAlignment="1">
      <alignment horizontal="center" wrapText="1"/>
      <protection/>
    </xf>
    <xf numFmtId="0" fontId="5" fillId="0" borderId="20" xfId="61" applyFont="1" applyBorder="1" applyAlignment="1">
      <alignment horizontal="center" vertical="center" wrapText="1"/>
      <protection/>
    </xf>
    <xf numFmtId="0" fontId="5" fillId="0" borderId="20" xfId="61" applyFont="1" applyBorder="1" applyAlignment="1">
      <alignment vertical="center" wrapText="1"/>
      <protection/>
    </xf>
    <xf numFmtId="3" fontId="5" fillId="0" borderId="20" xfId="61" applyNumberFormat="1" applyFont="1" applyBorder="1" applyAlignment="1">
      <alignment horizontal="right" vertical="center" wrapText="1"/>
      <protection/>
    </xf>
    <xf numFmtId="0" fontId="24" fillId="0" borderId="22" xfId="62" applyFont="1" applyBorder="1" applyAlignment="1">
      <alignment horizontal="center" wrapText="1"/>
      <protection/>
    </xf>
    <xf numFmtId="0" fontId="24" fillId="0" borderId="22" xfId="62" applyFont="1" applyBorder="1" applyAlignment="1">
      <alignment wrapText="1"/>
      <protection/>
    </xf>
    <xf numFmtId="0" fontId="38" fillId="0" borderId="0" xfId="0" applyFont="1" applyAlignment="1">
      <alignment horizontal="center" vertical="center" wrapText="1"/>
    </xf>
    <xf numFmtId="0" fontId="38" fillId="0" borderId="0" xfId="0" applyFont="1" applyAlignment="1">
      <alignment vertical="center" wrapText="1"/>
    </xf>
    <xf numFmtId="0" fontId="38" fillId="0" borderId="0" xfId="0" applyNumberFormat="1" applyFont="1" applyAlignment="1">
      <alignment horizontal="center" vertical="center" wrapText="1"/>
    </xf>
    <xf numFmtId="0" fontId="61" fillId="0" borderId="0" xfId="0" applyFont="1" applyAlignment="1">
      <alignment vertical="center" wrapText="1"/>
    </xf>
    <xf numFmtId="4" fontId="61" fillId="0" borderId="0" xfId="0" applyNumberFormat="1" applyFont="1" applyAlignment="1">
      <alignment vertical="center" wrapText="1"/>
    </xf>
    <xf numFmtId="0" fontId="59" fillId="0" borderId="0" xfId="0" applyFont="1" applyAlignment="1">
      <alignment vertical="center" wrapText="1"/>
    </xf>
    <xf numFmtId="0" fontId="39" fillId="0" borderId="0" xfId="0" applyFont="1" applyAlignment="1">
      <alignment vertical="center" wrapText="1"/>
    </xf>
    <xf numFmtId="3" fontId="39" fillId="0" borderId="0" xfId="0" applyNumberFormat="1" applyFont="1" applyAlignment="1">
      <alignment vertical="center" wrapText="1"/>
    </xf>
    <xf numFmtId="0" fontId="38" fillId="0" borderId="13" xfId="0" applyFont="1" applyBorder="1" applyAlignment="1">
      <alignment horizontal="center" vertical="center" wrapText="1"/>
    </xf>
    <xf numFmtId="4" fontId="38" fillId="0" borderId="13" xfId="0" applyNumberFormat="1" applyFont="1" applyBorder="1" applyAlignment="1">
      <alignment horizontal="center" vertical="center" wrapText="1"/>
    </xf>
    <xf numFmtId="0" fontId="38" fillId="0" borderId="13" xfId="0" applyNumberFormat="1" applyFont="1" applyBorder="1" applyAlignment="1">
      <alignment horizontal="center" vertical="center" wrapText="1"/>
    </xf>
    <xf numFmtId="0" fontId="38" fillId="0" borderId="28" xfId="0" applyFont="1" applyBorder="1" applyAlignment="1">
      <alignment horizontal="center" vertical="center" wrapText="1"/>
    </xf>
    <xf numFmtId="0" fontId="38" fillId="0" borderId="28" xfId="0" applyNumberFormat="1" applyFont="1" applyBorder="1" applyAlignment="1">
      <alignment horizontal="center" vertical="center" wrapText="1"/>
    </xf>
    <xf numFmtId="4" fontId="38" fillId="0" borderId="28" xfId="0" applyNumberFormat="1" applyFont="1" applyBorder="1" applyAlignment="1">
      <alignment horizontal="center" vertical="center" wrapText="1"/>
    </xf>
    <xf numFmtId="0" fontId="63" fillId="0" borderId="29" xfId="0" applyFont="1" applyBorder="1" applyAlignment="1">
      <alignment horizontal="center" vertical="center" wrapText="1"/>
    </xf>
    <xf numFmtId="0" fontId="35" fillId="0" borderId="0" xfId="0" applyFont="1" applyAlignment="1">
      <alignment vertical="center" wrapText="1"/>
    </xf>
    <xf numFmtId="3" fontId="107" fillId="0" borderId="29" xfId="0" applyNumberFormat="1" applyFont="1" applyBorder="1" applyAlignment="1">
      <alignment horizontal="justify" vertical="center" wrapText="1"/>
    </xf>
    <xf numFmtId="0" fontId="107" fillId="0" borderId="29" xfId="0" applyFont="1" applyBorder="1" applyAlignment="1">
      <alignment horizontal="center" vertical="center" wrapText="1"/>
    </xf>
    <xf numFmtId="0" fontId="108" fillId="0" borderId="29" xfId="0" applyFont="1" applyBorder="1" applyAlignment="1">
      <alignment horizontal="center" vertical="center" wrapText="1"/>
    </xf>
    <xf numFmtId="3" fontId="108" fillId="0" borderId="29" xfId="0" applyNumberFormat="1" applyFont="1" applyBorder="1" applyAlignment="1" quotePrefix="1">
      <alignment horizontal="justify" vertical="center" wrapText="1"/>
    </xf>
    <xf numFmtId="0" fontId="109" fillId="0" borderId="29" xfId="0" applyFont="1" applyFill="1" applyBorder="1" applyAlignment="1">
      <alignment horizontal="center" vertical="center" wrapText="1"/>
    </xf>
    <xf numFmtId="3" fontId="109" fillId="0" borderId="29" xfId="0" applyNumberFormat="1" applyFont="1" applyFill="1" applyBorder="1" applyAlignment="1" quotePrefix="1">
      <alignment horizontal="justify" vertical="center" wrapText="1"/>
    </xf>
    <xf numFmtId="0" fontId="110" fillId="0" borderId="29" xfId="0" applyFont="1" applyBorder="1" applyAlignment="1">
      <alignment horizontal="center" vertical="center" wrapText="1"/>
    </xf>
    <xf numFmtId="3" fontId="110" fillId="0" borderId="29" xfId="69" applyNumberFormat="1" applyFont="1" applyFill="1" applyBorder="1" applyAlignment="1">
      <alignment horizontal="justify" vertical="center" wrapText="1"/>
      <protection/>
    </xf>
    <xf numFmtId="0" fontId="38" fillId="0" borderId="29" xfId="0" applyFont="1" applyBorder="1" applyAlignment="1">
      <alignment horizontal="center" vertical="center" wrapText="1"/>
    </xf>
    <xf numFmtId="3" fontId="108" fillId="0" borderId="29" xfId="0" applyNumberFormat="1" applyFont="1" applyBorder="1" applyAlignment="1">
      <alignment horizontal="justify" vertical="center" wrapText="1"/>
    </xf>
    <xf numFmtId="0" fontId="111" fillId="0" borderId="29" xfId="0" applyFont="1" applyBorder="1" applyAlignment="1">
      <alignment horizontal="center" vertical="center" wrapText="1"/>
    </xf>
    <xf numFmtId="1" fontId="28" fillId="0" borderId="29" xfId="69" applyNumberFormat="1" applyFont="1" applyFill="1" applyBorder="1" applyAlignment="1">
      <alignment horizontal="justify" vertical="center" wrapText="1"/>
      <protection/>
    </xf>
    <xf numFmtId="3" fontId="110" fillId="0" borderId="29" xfId="0" applyNumberFormat="1" applyFont="1" applyBorder="1" applyAlignment="1">
      <alignment horizontal="justify" vertical="center" wrapText="1"/>
    </xf>
    <xf numFmtId="0" fontId="112" fillId="0" borderId="29" xfId="0" applyFont="1" applyBorder="1" applyAlignment="1">
      <alignment horizontal="center" vertical="center" wrapText="1"/>
    </xf>
    <xf numFmtId="3" fontId="112" fillId="0" borderId="29" xfId="0" applyNumberFormat="1" applyFont="1" applyBorder="1" applyAlignment="1">
      <alignment horizontal="justify" vertical="center" wrapText="1"/>
    </xf>
    <xf numFmtId="0" fontId="113" fillId="0" borderId="0" xfId="0" applyFont="1" applyAlignment="1">
      <alignment vertical="center" wrapText="1"/>
    </xf>
    <xf numFmtId="0" fontId="114" fillId="0" borderId="0" xfId="0" applyFont="1" applyAlignment="1">
      <alignment vertical="center" wrapText="1"/>
    </xf>
    <xf numFmtId="0" fontId="64" fillId="0" borderId="0" xfId="0" applyFont="1" applyAlignment="1">
      <alignment vertical="center" wrapText="1"/>
    </xf>
    <xf numFmtId="0" fontId="110" fillId="33" borderId="29" xfId="0" applyFont="1" applyFill="1" applyBorder="1" applyAlignment="1">
      <alignment horizontal="center" vertical="center" wrapText="1"/>
    </xf>
    <xf numFmtId="3" fontId="110" fillId="33" borderId="29" xfId="0" applyNumberFormat="1" applyFont="1" applyFill="1" applyBorder="1" applyAlignment="1">
      <alignment horizontal="justify" vertical="center" wrapText="1"/>
    </xf>
    <xf numFmtId="0" fontId="3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21" fillId="0" borderId="0" xfId="0" applyFont="1" applyAlignment="1">
      <alignment vertical="center" wrapText="1"/>
    </xf>
    <xf numFmtId="4" fontId="38" fillId="0" borderId="0" xfId="0" applyNumberFormat="1" applyFont="1" applyAlignment="1">
      <alignment vertical="center" wrapText="1"/>
    </xf>
    <xf numFmtId="0" fontId="38" fillId="0" borderId="0" xfId="0" applyFont="1" applyAlignment="1">
      <alignment vertical="center"/>
    </xf>
    <xf numFmtId="0" fontId="63" fillId="0" borderId="0" xfId="0" applyFont="1" applyAlignment="1">
      <alignment vertical="center"/>
    </xf>
    <xf numFmtId="0" fontId="62" fillId="0" borderId="0" xfId="0" applyFont="1" applyAlignment="1">
      <alignment vertical="center"/>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1" xfId="0" applyFont="1" applyBorder="1" applyAlignment="1">
      <alignment vertical="center" wrapText="1"/>
    </xf>
    <xf numFmtId="3" fontId="38" fillId="0" borderId="11" xfId="0" applyNumberFormat="1" applyFont="1" applyFill="1" applyBorder="1" applyAlignment="1">
      <alignment vertical="center" wrapText="1"/>
    </xf>
    <xf numFmtId="3" fontId="38" fillId="0" borderId="0" xfId="0" applyNumberFormat="1" applyFont="1" applyAlignment="1">
      <alignment vertical="center"/>
    </xf>
    <xf numFmtId="0" fontId="38" fillId="0" borderId="11" xfId="0" applyFont="1" applyFill="1" applyBorder="1" applyAlignment="1">
      <alignment horizontal="center" vertical="center" wrapText="1"/>
    </xf>
    <xf numFmtId="0" fontId="25" fillId="0" borderId="11" xfId="0" applyFont="1" applyFill="1" applyBorder="1" applyAlignment="1">
      <alignment vertical="center" wrapText="1"/>
    </xf>
    <xf numFmtId="0" fontId="38" fillId="0" borderId="0" xfId="0" applyFont="1" applyFill="1" applyAlignment="1">
      <alignment vertical="center"/>
    </xf>
    <xf numFmtId="0" fontId="38" fillId="0" borderId="11" xfId="0" applyFont="1" applyFill="1" applyBorder="1" applyAlignment="1">
      <alignment vertical="center" wrapText="1"/>
    </xf>
    <xf numFmtId="0" fontId="38" fillId="0" borderId="12" xfId="0" applyFont="1" applyFill="1" applyBorder="1" applyAlignment="1">
      <alignment horizontal="center" vertical="center" wrapText="1"/>
    </xf>
    <xf numFmtId="0" fontId="38" fillId="0" borderId="12" xfId="0" applyFont="1" applyFill="1" applyBorder="1" applyAlignment="1">
      <alignment vertical="center" wrapText="1"/>
    </xf>
    <xf numFmtId="3" fontId="38" fillId="0" borderId="12" xfId="0" applyNumberFormat="1" applyFont="1" applyFill="1" applyBorder="1" applyAlignment="1">
      <alignment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vertical="center" wrapText="1"/>
    </xf>
    <xf numFmtId="3" fontId="63" fillId="0" borderId="0" xfId="0" applyNumberFormat="1" applyFont="1" applyFill="1" applyBorder="1" applyAlignment="1">
      <alignment vertical="center" wrapText="1"/>
    </xf>
    <xf numFmtId="3" fontId="38" fillId="0" borderId="0" xfId="0" applyNumberFormat="1" applyFont="1" applyFill="1" applyBorder="1" applyAlignment="1">
      <alignment vertical="center"/>
    </xf>
    <xf numFmtId="3" fontId="38" fillId="0" borderId="0" xfId="0" applyNumberFormat="1" applyFont="1" applyFill="1" applyBorder="1" applyAlignment="1">
      <alignment vertical="center" wrapText="1"/>
    </xf>
    <xf numFmtId="0" fontId="24" fillId="0" borderId="0" xfId="68" applyFont="1">
      <alignment/>
      <protection/>
    </xf>
    <xf numFmtId="0" fontId="8" fillId="0" borderId="0" xfId="68" applyFont="1" applyAlignment="1">
      <alignment horizontal="center" vertical="center"/>
      <protection/>
    </xf>
    <xf numFmtId="0" fontId="24" fillId="0" borderId="30" xfId="68" applyFont="1" applyBorder="1" applyAlignment="1">
      <alignment horizontal="right"/>
      <protection/>
    </xf>
    <xf numFmtId="0" fontId="63" fillId="0" borderId="13" xfId="68" applyFont="1" applyBorder="1" applyAlignment="1">
      <alignment horizontal="center" vertical="center" wrapText="1"/>
      <protection/>
    </xf>
    <xf numFmtId="0" fontId="68" fillId="0" borderId="16" xfId="68" applyFont="1" applyBorder="1" applyAlignment="1">
      <alignment horizontal="center" vertical="center" wrapText="1"/>
      <protection/>
    </xf>
    <xf numFmtId="0" fontId="63" fillId="0" borderId="11" xfId="68" applyFont="1" applyBorder="1" applyAlignment="1">
      <alignment horizontal="center" vertical="center" wrapText="1"/>
      <protection/>
    </xf>
    <xf numFmtId="0" fontId="63" fillId="0" borderId="11" xfId="68" applyFont="1" applyBorder="1" applyAlignment="1">
      <alignment vertical="center" wrapText="1"/>
      <protection/>
    </xf>
    <xf numFmtId="164" fontId="63" fillId="0" borderId="11" xfId="44" applyNumberFormat="1" applyFont="1" applyFill="1" applyBorder="1" applyAlignment="1">
      <alignment vertical="center" wrapText="1"/>
    </xf>
    <xf numFmtId="0" fontId="38" fillId="0" borderId="11" xfId="68" applyFont="1" applyBorder="1" applyAlignment="1">
      <alignment vertical="center" wrapText="1"/>
      <protection/>
    </xf>
    <xf numFmtId="164" fontId="63" fillId="0" borderId="11" xfId="68" applyNumberFormat="1" applyFont="1" applyBorder="1" applyAlignment="1">
      <alignment vertical="center" wrapText="1"/>
      <protection/>
    </xf>
    <xf numFmtId="0" fontId="38" fillId="0" borderId="11" xfId="68" applyFont="1" applyBorder="1" applyAlignment="1">
      <alignment horizontal="center" vertical="center" wrapText="1"/>
      <protection/>
    </xf>
    <xf numFmtId="0" fontId="62" fillId="0" borderId="11" xfId="68" applyFont="1" applyBorder="1" applyAlignment="1">
      <alignment vertical="center" wrapText="1"/>
      <protection/>
    </xf>
    <xf numFmtId="10" fontId="38" fillId="0" borderId="11" xfId="68" applyNumberFormat="1" applyFont="1" applyBorder="1" applyAlignment="1">
      <alignment vertical="center" wrapText="1"/>
      <protection/>
    </xf>
    <xf numFmtId="3" fontId="38" fillId="0" borderId="11" xfId="68" applyNumberFormat="1" applyFont="1" applyBorder="1" applyAlignment="1">
      <alignment horizontal="right" vertical="center" wrapText="1"/>
      <protection/>
    </xf>
    <xf numFmtId="0" fontId="62" fillId="0" borderId="11" xfId="68" applyFont="1" applyBorder="1" applyAlignment="1">
      <alignment horizontal="center" vertical="center" wrapText="1"/>
      <protection/>
    </xf>
    <xf numFmtId="0" fontId="115" fillId="0" borderId="11" xfId="68" applyFont="1" applyBorder="1" applyAlignment="1">
      <alignment vertical="center" wrapText="1"/>
      <protection/>
    </xf>
    <xf numFmtId="3" fontId="62" fillId="0" borderId="11" xfId="68" applyNumberFormat="1" applyFont="1" applyBorder="1" applyAlignment="1">
      <alignment horizontal="right" vertical="center" wrapText="1"/>
      <protection/>
    </xf>
    <xf numFmtId="3" fontId="38" fillId="0" borderId="11" xfId="44" applyNumberFormat="1" applyFont="1" applyBorder="1" applyAlignment="1">
      <alignment horizontal="right" vertical="center" wrapText="1"/>
    </xf>
    <xf numFmtId="3" fontId="63" fillId="0" borderId="11" xfId="44" applyNumberFormat="1" applyFont="1" applyBorder="1" applyAlignment="1">
      <alignment horizontal="right" vertical="center" wrapText="1"/>
    </xf>
    <xf numFmtId="3" fontId="63" fillId="0" borderId="11" xfId="68" applyNumberFormat="1" applyFont="1" applyBorder="1" applyAlignment="1">
      <alignment horizontal="right" vertical="center" wrapText="1"/>
      <protection/>
    </xf>
    <xf numFmtId="3" fontId="115" fillId="0" borderId="11" xfId="44" applyNumberFormat="1" applyFont="1" applyBorder="1" applyAlignment="1">
      <alignment horizontal="right" vertical="center" wrapText="1"/>
    </xf>
    <xf numFmtId="0" fontId="62" fillId="0" borderId="11" xfId="68" applyFont="1" applyBorder="1" applyAlignment="1">
      <alignment vertical="center"/>
      <protection/>
    </xf>
    <xf numFmtId="3" fontId="38" fillId="33" borderId="11" xfId="68" applyNumberFormat="1" applyFont="1" applyFill="1" applyBorder="1" applyAlignment="1">
      <alignment horizontal="right" vertical="center" wrapText="1"/>
      <protection/>
    </xf>
    <xf numFmtId="3" fontId="116" fillId="0" borderId="11" xfId="44" applyNumberFormat="1" applyFont="1" applyBorder="1" applyAlignment="1">
      <alignment horizontal="right" vertical="center" wrapText="1"/>
    </xf>
    <xf numFmtId="0" fontId="62" fillId="0" borderId="11" xfId="68" applyFont="1" applyBorder="1">
      <alignment/>
      <protection/>
    </xf>
    <xf numFmtId="0" fontId="38" fillId="0" borderId="12" xfId="68" applyFont="1" applyBorder="1" applyAlignment="1">
      <alignment vertical="center"/>
      <protection/>
    </xf>
    <xf numFmtId="0" fontId="32" fillId="0" borderId="12" xfId="68" applyFont="1" applyBorder="1" applyAlignment="1">
      <alignment vertical="center" wrapText="1"/>
      <protection/>
    </xf>
    <xf numFmtId="3" fontId="117" fillId="0" borderId="12" xfId="44" applyNumberFormat="1" applyFont="1" applyBorder="1" applyAlignment="1">
      <alignment horizontal="right" vertical="center"/>
    </xf>
    <xf numFmtId="0" fontId="24" fillId="0" borderId="0" xfId="68" applyFont="1" applyAlignment="1">
      <alignment vertical="center"/>
      <protection/>
    </xf>
    <xf numFmtId="0" fontId="30" fillId="0" borderId="31" xfId="67" applyFont="1" applyFill="1" applyBorder="1" applyAlignment="1">
      <alignment horizontal="center" vertical="center" wrapText="1"/>
      <protection/>
    </xf>
    <xf numFmtId="0" fontId="2" fillId="0" borderId="0" xfId="67" applyFill="1" applyAlignment="1">
      <alignment vertical="center"/>
      <protection/>
    </xf>
    <xf numFmtId="0" fontId="35" fillId="0" borderId="29" xfId="0" applyFont="1" applyBorder="1" applyAlignment="1">
      <alignment horizontal="center" vertical="center" wrapText="1"/>
    </xf>
    <xf numFmtId="0" fontId="35" fillId="0" borderId="29" xfId="0" applyNumberFormat="1" applyFont="1" applyBorder="1" applyAlignment="1">
      <alignment horizontal="center" vertical="center" wrapText="1"/>
    </xf>
    <xf numFmtId="3" fontId="118" fillId="0" borderId="29" xfId="0" applyNumberFormat="1" applyFont="1" applyBorder="1" applyAlignment="1">
      <alignment vertical="center" wrapText="1"/>
    </xf>
    <xf numFmtId="3" fontId="39" fillId="0" borderId="29" xfId="0" applyNumberFormat="1" applyFont="1" applyBorder="1" applyAlignment="1">
      <alignment vertical="center" wrapText="1"/>
    </xf>
    <xf numFmtId="4" fontId="39" fillId="0" borderId="29" xfId="0" applyNumberFormat="1" applyFont="1" applyBorder="1" applyAlignment="1">
      <alignment vertical="center" wrapText="1"/>
    </xf>
    <xf numFmtId="166" fontId="119" fillId="0" borderId="29" xfId="0" applyNumberFormat="1" applyFont="1" applyBorder="1" applyAlignment="1">
      <alignment horizontal="right" vertical="center" wrapText="1"/>
    </xf>
    <xf numFmtId="0" fontId="118" fillId="0" borderId="29" xfId="0" applyFont="1" applyBorder="1" applyAlignment="1">
      <alignment horizontal="center" vertical="center" wrapText="1"/>
    </xf>
    <xf numFmtId="0" fontId="118" fillId="0" borderId="29" xfId="0" applyNumberFormat="1" applyFont="1" applyBorder="1" applyAlignment="1">
      <alignment horizontal="center" vertical="center" wrapText="1"/>
    </xf>
    <xf numFmtId="3" fontId="118" fillId="0" borderId="29" xfId="0" applyNumberFormat="1" applyFont="1" applyBorder="1" applyAlignment="1">
      <alignment horizontal="center" vertical="center" wrapText="1"/>
    </xf>
    <xf numFmtId="4" fontId="118" fillId="0" borderId="29" xfId="0" applyNumberFormat="1" applyFont="1" applyBorder="1" applyAlignment="1">
      <alignment vertical="center" wrapText="1"/>
    </xf>
    <xf numFmtId="166" fontId="42" fillId="0" borderId="29" xfId="69" applyNumberFormat="1" applyFont="1" applyFill="1" applyBorder="1" applyAlignment="1">
      <alignment horizontal="right" vertical="center" wrapText="1"/>
      <protection/>
    </xf>
    <xf numFmtId="0" fontId="114" fillId="0" borderId="29" xfId="0" applyFont="1" applyBorder="1" applyAlignment="1">
      <alignment horizontal="center" vertical="center" wrapText="1"/>
    </xf>
    <xf numFmtId="0" fontId="114" fillId="0" borderId="29" xfId="0" applyNumberFormat="1" applyFont="1" applyBorder="1" applyAlignment="1">
      <alignment horizontal="center" vertical="center" wrapText="1"/>
    </xf>
    <xf numFmtId="3" fontId="114" fillId="0" borderId="29" xfId="0" applyNumberFormat="1" applyFont="1" applyBorder="1" applyAlignment="1">
      <alignment horizontal="center" vertical="center" wrapText="1"/>
    </xf>
    <xf numFmtId="3" fontId="114" fillId="0" borderId="29" xfId="0" applyNumberFormat="1" applyFont="1" applyBorder="1" applyAlignment="1">
      <alignment vertical="center" wrapText="1"/>
    </xf>
    <xf numFmtId="4" fontId="114" fillId="0" borderId="29" xfId="0" applyNumberFormat="1" applyFont="1" applyBorder="1" applyAlignment="1">
      <alignment vertical="center" wrapText="1"/>
    </xf>
    <xf numFmtId="0" fontId="119" fillId="0" borderId="29" xfId="0" applyFont="1" applyBorder="1" applyAlignment="1">
      <alignment horizontal="center" vertical="center" wrapText="1"/>
    </xf>
    <xf numFmtId="0" fontId="119" fillId="0" borderId="29" xfId="0" applyNumberFormat="1" applyFont="1" applyBorder="1" applyAlignment="1">
      <alignment horizontal="center" vertical="center" wrapText="1"/>
    </xf>
    <xf numFmtId="3" fontId="119" fillId="0" borderId="29" xfId="0" applyNumberFormat="1" applyFont="1" applyBorder="1" applyAlignment="1">
      <alignment horizontal="center" vertical="center" wrapText="1"/>
    </xf>
    <xf numFmtId="3" fontId="119" fillId="0" borderId="29" xfId="0" applyNumberFormat="1" applyFont="1" applyBorder="1" applyAlignment="1">
      <alignment vertical="center" wrapText="1"/>
    </xf>
    <xf numFmtId="4" fontId="119" fillId="0" borderId="29" xfId="0" applyNumberFormat="1" applyFont="1" applyBorder="1" applyAlignment="1">
      <alignment vertical="center" wrapText="1"/>
    </xf>
    <xf numFmtId="3" fontId="119" fillId="0" borderId="29" xfId="0" applyNumberFormat="1" applyFont="1" applyBorder="1" applyAlignment="1">
      <alignment horizontal="right" vertical="center" wrapText="1"/>
    </xf>
    <xf numFmtId="3" fontId="114" fillId="0" borderId="29" xfId="69" applyNumberFormat="1" applyFont="1" applyFill="1" applyBorder="1" applyAlignment="1" quotePrefix="1">
      <alignment horizontal="right" vertical="center" wrapText="1"/>
      <protection/>
    </xf>
    <xf numFmtId="4" fontId="114" fillId="0" borderId="29" xfId="69" applyNumberFormat="1" applyFont="1" applyFill="1" applyBorder="1" applyAlignment="1" quotePrefix="1">
      <alignment horizontal="right" vertical="center" wrapText="1"/>
      <protection/>
    </xf>
    <xf numFmtId="3" fontId="70" fillId="0" borderId="29" xfId="69" applyNumberFormat="1" applyFont="1" applyFill="1" applyBorder="1" applyAlignment="1" quotePrefix="1">
      <alignment horizontal="right" vertical="center" wrapText="1"/>
      <protection/>
    </xf>
    <xf numFmtId="166" fontId="70" fillId="0" borderId="29" xfId="69" applyNumberFormat="1" applyFont="1" applyFill="1" applyBorder="1" applyAlignment="1" quotePrefix="1">
      <alignment horizontal="right" vertical="center" wrapText="1"/>
      <protection/>
    </xf>
    <xf numFmtId="0" fontId="113" fillId="0" borderId="29" xfId="0" applyFont="1" applyBorder="1" applyAlignment="1">
      <alignment horizontal="center" vertical="center" wrapText="1"/>
    </xf>
    <xf numFmtId="0" fontId="113" fillId="0" borderId="29" xfId="0" applyNumberFormat="1" applyFont="1" applyBorder="1" applyAlignment="1">
      <alignment horizontal="center" vertical="center" wrapText="1"/>
    </xf>
    <xf numFmtId="3" fontId="113" fillId="0" borderId="29" xfId="0" applyNumberFormat="1" applyFont="1" applyBorder="1" applyAlignment="1">
      <alignment horizontal="center" vertical="center" wrapText="1"/>
    </xf>
    <xf numFmtId="3" fontId="113" fillId="0" borderId="29" xfId="0" applyNumberFormat="1" applyFont="1" applyBorder="1" applyAlignment="1">
      <alignment vertical="center" wrapText="1"/>
    </xf>
    <xf numFmtId="4" fontId="113" fillId="0" borderId="29" xfId="0" applyNumberFormat="1" applyFont="1" applyBorder="1" applyAlignment="1">
      <alignment vertical="center" wrapText="1"/>
    </xf>
    <xf numFmtId="166" fontId="113" fillId="0" borderId="29" xfId="0" applyNumberFormat="1" applyFont="1" applyBorder="1" applyAlignment="1">
      <alignment horizontal="right" vertical="center" wrapText="1"/>
    </xf>
    <xf numFmtId="4" fontId="119" fillId="0" borderId="29" xfId="0" applyNumberFormat="1" applyFont="1" applyBorder="1" applyAlignment="1">
      <alignment horizontal="right" vertical="center" wrapText="1"/>
    </xf>
    <xf numFmtId="0" fontId="114" fillId="33" borderId="29" xfId="0" applyFont="1" applyFill="1" applyBorder="1" applyAlignment="1">
      <alignment horizontal="center" vertical="center" wrapText="1"/>
    </xf>
    <xf numFmtId="0" fontId="114" fillId="33" borderId="29" xfId="0" applyNumberFormat="1" applyFont="1" applyFill="1" applyBorder="1" applyAlignment="1">
      <alignment horizontal="center" vertical="center" wrapText="1"/>
    </xf>
    <xf numFmtId="3" fontId="114" fillId="33" borderId="29" xfId="0" applyNumberFormat="1" applyFont="1" applyFill="1" applyBorder="1" applyAlignment="1">
      <alignment horizontal="center" vertical="center" wrapText="1"/>
    </xf>
    <xf numFmtId="3" fontId="114" fillId="33" borderId="29" xfId="0" applyNumberFormat="1" applyFont="1" applyFill="1" applyBorder="1" applyAlignment="1">
      <alignment vertical="center" wrapText="1"/>
    </xf>
    <xf numFmtId="4" fontId="114" fillId="33" borderId="29" xfId="0" applyNumberFormat="1" applyFont="1" applyFill="1" applyBorder="1" applyAlignment="1">
      <alignment vertical="center" wrapText="1"/>
    </xf>
    <xf numFmtId="4" fontId="119" fillId="0" borderId="0" xfId="0" applyNumberFormat="1" applyFont="1" applyAlignment="1">
      <alignment vertical="center" wrapText="1"/>
    </xf>
    <xf numFmtId="0" fontId="59" fillId="0" borderId="0" xfId="0" applyFont="1" applyAlignment="1">
      <alignment horizontal="center" vertical="center" wrapText="1"/>
    </xf>
    <xf numFmtId="3" fontId="9" fillId="0" borderId="20" xfId="65" applyNumberFormat="1" applyFont="1" applyBorder="1" applyAlignment="1">
      <alignment horizontal="center"/>
      <protection/>
    </xf>
    <xf numFmtId="3" fontId="3" fillId="0" borderId="20" xfId="65" applyNumberFormat="1" applyFont="1" applyBorder="1" applyAlignment="1">
      <alignment horizontal="center"/>
      <protection/>
    </xf>
    <xf numFmtId="3" fontId="3" fillId="0" borderId="32" xfId="65" applyNumberFormat="1" applyFont="1" applyBorder="1" applyAlignment="1">
      <alignment horizontal="center"/>
      <protection/>
    </xf>
    <xf numFmtId="3" fontId="13" fillId="0" borderId="11" xfId="65" applyNumberFormat="1" applyFont="1" applyBorder="1" applyAlignment="1">
      <alignment horizontal="center"/>
      <protection/>
    </xf>
    <xf numFmtId="3" fontId="13" fillId="0" borderId="33" xfId="65" applyNumberFormat="1" applyFont="1" applyBorder="1" applyAlignment="1">
      <alignment horizontal="center"/>
      <protection/>
    </xf>
    <xf numFmtId="165" fontId="13" fillId="0" borderId="12" xfId="47" applyNumberFormat="1" applyFont="1" applyFill="1" applyBorder="1" applyAlignment="1">
      <alignment horizontal="right" vertical="center"/>
    </xf>
    <xf numFmtId="0" fontId="3" fillId="0" borderId="0" xfId="62" applyFont="1" applyAlignment="1">
      <alignment vertical="center"/>
      <protection/>
    </xf>
    <xf numFmtId="0" fontId="34" fillId="0" borderId="0" xfId="0" applyFont="1" applyAlignment="1">
      <alignment horizontal="center"/>
    </xf>
    <xf numFmtId="49" fontId="34" fillId="0" borderId="0" xfId="0" applyNumberFormat="1" applyFont="1" applyAlignment="1">
      <alignment/>
    </xf>
    <xf numFmtId="49" fontId="34" fillId="0" borderId="0" xfId="0" applyNumberFormat="1" applyFont="1" applyAlignment="1">
      <alignment horizontal="center"/>
    </xf>
    <xf numFmtId="0" fontId="71" fillId="0" borderId="14" xfId="0" applyFont="1" applyBorder="1" applyAlignment="1">
      <alignment horizontal="center"/>
    </xf>
    <xf numFmtId="3" fontId="71" fillId="0" borderId="14" xfId="0" applyNumberFormat="1" applyFont="1" applyBorder="1" applyAlignment="1">
      <alignment horizontal="center" vertical="center"/>
    </xf>
    <xf numFmtId="3" fontId="34" fillId="0" borderId="0" xfId="0" applyNumberFormat="1" applyFont="1" applyBorder="1" applyAlignment="1">
      <alignment/>
    </xf>
    <xf numFmtId="0" fontId="10" fillId="0" borderId="10" xfId="0" applyFont="1" applyBorder="1" applyAlignment="1">
      <alignment horizontal="center"/>
    </xf>
    <xf numFmtId="3" fontId="33" fillId="0" borderId="10" xfId="0" applyNumberFormat="1" applyFont="1" applyBorder="1" applyAlignment="1">
      <alignment/>
    </xf>
    <xf numFmtId="0" fontId="10" fillId="0" borderId="11" xfId="0" applyFont="1" applyBorder="1" applyAlignment="1">
      <alignment horizontal="center"/>
    </xf>
    <xf numFmtId="3" fontId="33" fillId="0" borderId="0" xfId="0" applyNumberFormat="1" applyFont="1" applyBorder="1" applyAlignment="1">
      <alignment/>
    </xf>
    <xf numFmtId="0" fontId="10" fillId="0" borderId="11" xfId="0" applyFont="1" applyFill="1" applyBorder="1" applyAlignment="1">
      <alignment horizontal="center"/>
    </xf>
    <xf numFmtId="3" fontId="34" fillId="0" borderId="0" xfId="0" applyNumberFormat="1" applyFont="1" applyFill="1" applyBorder="1" applyAlignment="1">
      <alignment/>
    </xf>
    <xf numFmtId="0" fontId="10" fillId="0" borderId="11" xfId="0" applyFont="1" applyBorder="1" applyAlignment="1">
      <alignment horizontal="center"/>
    </xf>
    <xf numFmtId="0" fontId="13" fillId="0" borderId="11" xfId="0" applyFont="1" applyBorder="1" applyAlignment="1">
      <alignment horizontal="center"/>
    </xf>
    <xf numFmtId="3" fontId="33" fillId="0" borderId="11" xfId="0" applyNumberFormat="1" applyFont="1" applyBorder="1" applyAlignment="1">
      <alignment horizontal="left"/>
    </xf>
    <xf numFmtId="49" fontId="10" fillId="0" borderId="11" xfId="0" applyNumberFormat="1" applyFont="1" applyBorder="1" applyAlignment="1">
      <alignment horizontal="center"/>
    </xf>
    <xf numFmtId="49" fontId="33" fillId="0" borderId="11" xfId="0" applyNumberFormat="1" applyFont="1" applyBorder="1" applyAlignment="1">
      <alignment horizontal="left" wrapText="1"/>
    </xf>
    <xf numFmtId="49" fontId="42" fillId="0" borderId="0" xfId="0" applyNumberFormat="1" applyFont="1" applyAlignment="1">
      <alignment horizontal="center"/>
    </xf>
    <xf numFmtId="49" fontId="51" fillId="0" borderId="0" xfId="0" applyNumberFormat="1" applyFont="1" applyAlignment="1">
      <alignment horizontal="center"/>
    </xf>
    <xf numFmtId="49" fontId="42" fillId="0" borderId="28" xfId="0" applyNumberFormat="1" applyFont="1" applyBorder="1" applyAlignment="1">
      <alignment horizontal="center" vertical="center" wrapText="1"/>
    </xf>
    <xf numFmtId="0" fontId="42" fillId="0" borderId="13" xfId="0" applyFont="1" applyBorder="1" applyAlignment="1">
      <alignment horizontal="center" vertical="center"/>
    </xf>
    <xf numFmtId="0" fontId="42" fillId="0" borderId="13" xfId="0" applyFont="1" applyFill="1" applyBorder="1" applyAlignment="1">
      <alignment horizontal="center" vertical="center" wrapText="1"/>
    </xf>
    <xf numFmtId="0" fontId="42" fillId="0" borderId="0" xfId="0" applyFont="1" applyAlignment="1">
      <alignment horizontal="centerContinuous"/>
    </xf>
    <xf numFmtId="3" fontId="70" fillId="0" borderId="13" xfId="0" applyNumberFormat="1" applyFont="1" applyBorder="1" applyAlignment="1">
      <alignment horizontal="center" vertical="center"/>
    </xf>
    <xf numFmtId="3" fontId="42" fillId="0" borderId="16" xfId="0" applyNumberFormat="1" applyFont="1" applyBorder="1" applyAlignment="1">
      <alignment/>
    </xf>
    <xf numFmtId="3" fontId="42" fillId="0" borderId="11" xfId="0" applyNumberFormat="1" applyFont="1" applyBorder="1" applyAlignment="1">
      <alignment/>
    </xf>
    <xf numFmtId="164" fontId="42" fillId="0" borderId="11" xfId="46" applyNumberFormat="1" applyFont="1" applyFill="1" applyBorder="1" applyAlignment="1">
      <alignment/>
    </xf>
    <xf numFmtId="164" fontId="42" fillId="0" borderId="11" xfId="46" applyNumberFormat="1" applyFont="1" applyFill="1" applyBorder="1" applyAlignment="1">
      <alignment/>
    </xf>
    <xf numFmtId="164" fontId="42" fillId="0" borderId="11" xfId="46" applyNumberFormat="1" applyFont="1" applyBorder="1" applyAlignment="1">
      <alignment/>
    </xf>
    <xf numFmtId="0" fontId="42" fillId="0" borderId="0" xfId="0" applyFont="1" applyAlignment="1">
      <alignment/>
    </xf>
    <xf numFmtId="3" fontId="33" fillId="0" borderId="11" xfId="0" applyNumberFormat="1" applyFont="1" applyBorder="1" applyAlignment="1">
      <alignment wrapText="1"/>
    </xf>
    <xf numFmtId="3" fontId="33" fillId="0" borderId="11" xfId="0" applyNumberFormat="1" applyFont="1" applyFill="1" applyBorder="1" applyAlignment="1">
      <alignment wrapText="1"/>
    </xf>
    <xf numFmtId="3" fontId="3" fillId="0" borderId="11" xfId="0" applyNumberFormat="1" applyFont="1" applyBorder="1" applyAlignment="1">
      <alignment wrapText="1"/>
    </xf>
    <xf numFmtId="49" fontId="3" fillId="0" borderId="11" xfId="0" applyNumberFormat="1" applyFont="1" applyBorder="1" applyAlignment="1">
      <alignment horizontal="left" wrapText="1"/>
    </xf>
    <xf numFmtId="0" fontId="39" fillId="33" borderId="11" xfId="0" applyFont="1" applyFill="1" applyBorder="1" applyAlignment="1">
      <alignment vertical="center" wrapText="1"/>
    </xf>
    <xf numFmtId="0" fontId="39" fillId="33" borderId="11" xfId="0" applyFont="1" applyFill="1" applyBorder="1" applyAlignment="1">
      <alignment vertical="center"/>
    </xf>
    <xf numFmtId="3" fontId="33" fillId="33" borderId="11" xfId="67" applyNumberFormat="1" applyFont="1" applyFill="1" applyBorder="1" applyAlignment="1">
      <alignment vertical="center" wrapText="1"/>
      <protection/>
    </xf>
    <xf numFmtId="3" fontId="34" fillId="33" borderId="11" xfId="45" applyNumberFormat="1" applyFont="1" applyFill="1" applyBorder="1" applyAlignment="1">
      <alignment vertical="center" wrapText="1"/>
    </xf>
    <xf numFmtId="3" fontId="39" fillId="33" borderId="11" xfId="0" applyNumberFormat="1" applyFont="1" applyFill="1" applyBorder="1" applyAlignment="1">
      <alignment vertical="center" wrapText="1"/>
    </xf>
    <xf numFmtId="3" fontId="39" fillId="33" borderId="11" xfId="62" applyNumberFormat="1" applyFont="1" applyFill="1" applyBorder="1" applyAlignment="1">
      <alignment vertical="center" wrapText="1"/>
      <protection/>
    </xf>
    <xf numFmtId="0" fontId="39" fillId="33" borderId="0" xfId="62" applyFont="1" applyFill="1" applyAlignment="1">
      <alignment vertical="center" wrapText="1"/>
      <protection/>
    </xf>
    <xf numFmtId="3" fontId="39" fillId="33" borderId="11" xfId="0" applyNumberFormat="1" applyFont="1" applyFill="1" applyBorder="1" applyAlignment="1">
      <alignment vertical="center"/>
    </xf>
    <xf numFmtId="3" fontId="119" fillId="33" borderId="11" xfId="0" applyNumberFormat="1" applyFont="1" applyFill="1" applyBorder="1" applyAlignment="1">
      <alignment vertical="center"/>
    </xf>
    <xf numFmtId="0" fontId="39" fillId="33" borderId="12" xfId="0" applyFont="1" applyFill="1" applyBorder="1" applyAlignment="1">
      <alignment vertical="center" wrapText="1"/>
    </xf>
    <xf numFmtId="3" fontId="39" fillId="33" borderId="12" xfId="0" applyNumberFormat="1" applyFont="1" applyFill="1" applyBorder="1" applyAlignment="1">
      <alignment vertical="center"/>
    </xf>
    <xf numFmtId="3" fontId="33" fillId="33" borderId="12" xfId="67" applyNumberFormat="1" applyFont="1" applyFill="1" applyBorder="1" applyAlignment="1">
      <alignment vertical="center" wrapText="1"/>
      <protection/>
    </xf>
    <xf numFmtId="3" fontId="34" fillId="33" borderId="12" xfId="45" applyNumberFormat="1" applyFont="1" applyFill="1" applyBorder="1" applyAlignment="1">
      <alignment vertical="center" wrapText="1"/>
    </xf>
    <xf numFmtId="3" fontId="39" fillId="33" borderId="12" xfId="0" applyNumberFormat="1" applyFont="1" applyFill="1" applyBorder="1" applyAlignment="1">
      <alignment vertical="center" wrapText="1"/>
    </xf>
    <xf numFmtId="3" fontId="39" fillId="33" borderId="12" xfId="62" applyNumberFormat="1" applyFont="1" applyFill="1" applyBorder="1" applyAlignment="1">
      <alignment vertical="center" wrapText="1"/>
      <protection/>
    </xf>
    <xf numFmtId="0" fontId="31" fillId="0" borderId="0" xfId="62" applyFont="1" applyAlignment="1">
      <alignment vertical="center" wrapText="1"/>
      <protection/>
    </xf>
    <xf numFmtId="0" fontId="72" fillId="0" borderId="0" xfId="62" applyFont="1" applyAlignment="1">
      <alignment horizontal="center" vertical="center" wrapText="1"/>
      <protection/>
    </xf>
    <xf numFmtId="0" fontId="72" fillId="0" borderId="13" xfId="62" applyFont="1" applyBorder="1" applyAlignment="1">
      <alignment horizontal="center" vertical="center" wrapText="1"/>
      <protection/>
    </xf>
    <xf numFmtId="0" fontId="31" fillId="0" borderId="13" xfId="62" applyFont="1" applyBorder="1" applyAlignment="1">
      <alignment horizontal="center" vertical="center" wrapText="1"/>
      <protection/>
    </xf>
    <xf numFmtId="3" fontId="32" fillId="33" borderId="11" xfId="0" applyNumberFormat="1" applyFont="1" applyFill="1" applyBorder="1" applyAlignment="1">
      <alignment vertical="center" wrapText="1"/>
    </xf>
    <xf numFmtId="3" fontId="32" fillId="33" borderId="12" xfId="0" applyNumberFormat="1" applyFont="1" applyFill="1" applyBorder="1" applyAlignment="1">
      <alignment vertical="center" wrapText="1"/>
    </xf>
    <xf numFmtId="3" fontId="35" fillId="0" borderId="10" xfId="0" applyNumberFormat="1" applyFont="1" applyBorder="1" applyAlignment="1">
      <alignment horizontal="center" vertical="center" wrapText="1"/>
    </xf>
    <xf numFmtId="3" fontId="68" fillId="0" borderId="10" xfId="0" applyNumberFormat="1" applyFont="1" applyBorder="1" applyAlignment="1">
      <alignment horizontal="center" vertical="center" wrapText="1"/>
    </xf>
    <xf numFmtId="0" fontId="39" fillId="0" borderId="0" xfId="62" applyFont="1" applyAlignment="1">
      <alignment horizontal="center" vertical="center" wrapText="1"/>
      <protection/>
    </xf>
    <xf numFmtId="3" fontId="9" fillId="0" borderId="16" xfId="67" applyNumberFormat="1" applyFont="1" applyFill="1" applyBorder="1" applyAlignment="1">
      <alignment horizontal="center" vertical="center" wrapText="1"/>
      <protection/>
    </xf>
    <xf numFmtId="2" fontId="10" fillId="0" borderId="34" xfId="64" applyNumberFormat="1" applyFont="1" applyFill="1" applyBorder="1" applyAlignment="1">
      <alignment horizontal="right" wrapText="1"/>
      <protection/>
    </xf>
    <xf numFmtId="0" fontId="4" fillId="0" borderId="0" xfId="64" applyFont="1" applyAlignment="1">
      <alignment horizontal="center" vertical="center"/>
      <protection/>
    </xf>
    <xf numFmtId="0" fontId="6" fillId="0" borderId="0" xfId="64" applyFont="1" applyAlignment="1">
      <alignment horizontal="center" vertical="center"/>
      <protection/>
    </xf>
    <xf numFmtId="0" fontId="8" fillId="0" borderId="13" xfId="64" applyFont="1" applyBorder="1" applyAlignment="1">
      <alignment horizontal="center" vertical="center" wrapText="1"/>
      <protection/>
    </xf>
    <xf numFmtId="0" fontId="4" fillId="0" borderId="0" xfId="62" applyFont="1" applyAlignment="1">
      <alignment horizontal="center" vertical="center" wrapText="1"/>
      <protection/>
    </xf>
    <xf numFmtId="0" fontId="16" fillId="0" borderId="0" xfId="67" applyFont="1" applyFill="1" applyAlignment="1">
      <alignment horizontal="left"/>
      <protection/>
    </xf>
    <xf numFmtId="0" fontId="19" fillId="0" borderId="0" xfId="67" applyFont="1" applyFill="1" applyAlignment="1" quotePrefix="1">
      <alignment horizontal="left"/>
      <protection/>
    </xf>
    <xf numFmtId="0" fontId="19" fillId="0" borderId="0" xfId="67" applyFont="1" applyFill="1" applyBorder="1" applyAlignment="1" quotePrefix="1">
      <alignment horizontal="left" wrapText="1"/>
      <protection/>
    </xf>
    <xf numFmtId="0" fontId="19" fillId="0" borderId="0" xfId="67" applyFont="1" applyFill="1" applyBorder="1" applyAlignment="1" quotePrefix="1">
      <alignment horizontal="left"/>
      <protection/>
    </xf>
    <xf numFmtId="0" fontId="3" fillId="0" borderId="0" xfId="64" applyFont="1" applyAlignment="1">
      <alignment horizontal="center"/>
      <protection/>
    </xf>
    <xf numFmtId="0" fontId="12" fillId="0" borderId="0" xfId="67" applyFont="1" applyAlignment="1">
      <alignment horizontal="center"/>
      <protection/>
    </xf>
    <xf numFmtId="0" fontId="7" fillId="0" borderId="30" xfId="64" applyFont="1" applyBorder="1" applyAlignment="1">
      <alignment horizontal="center"/>
      <protection/>
    </xf>
    <xf numFmtId="0" fontId="9" fillId="0" borderId="14" xfId="67" applyFont="1" applyFill="1" applyBorder="1" applyAlignment="1">
      <alignment horizontal="center" vertical="center"/>
      <protection/>
    </xf>
    <xf numFmtId="0" fontId="9" fillId="0" borderId="28" xfId="67" applyFont="1" applyFill="1" applyBorder="1" applyAlignment="1">
      <alignment horizontal="center" vertical="center"/>
      <protection/>
    </xf>
    <xf numFmtId="0" fontId="9" fillId="0" borderId="15" xfId="67" applyFont="1" applyFill="1" applyBorder="1" applyAlignment="1">
      <alignment horizontal="center" vertical="center"/>
      <protection/>
    </xf>
    <xf numFmtId="0" fontId="9" fillId="0" borderId="35" xfId="67" applyFont="1" applyFill="1" applyBorder="1" applyAlignment="1">
      <alignment horizontal="center" vertical="center"/>
      <protection/>
    </xf>
    <xf numFmtId="0" fontId="9" fillId="0" borderId="36" xfId="67" applyFont="1" applyFill="1" applyBorder="1" applyAlignment="1">
      <alignment horizontal="center" vertical="center"/>
      <protection/>
    </xf>
    <xf numFmtId="0" fontId="4" fillId="0" borderId="0" xfId="67" applyFont="1" applyAlignment="1">
      <alignment horizontal="center" vertical="center" wrapText="1"/>
      <protection/>
    </xf>
    <xf numFmtId="0" fontId="7" fillId="0" borderId="30" xfId="67" applyFont="1" applyBorder="1" applyAlignment="1">
      <alignment horizontal="center" vertical="center"/>
      <protection/>
    </xf>
    <xf numFmtId="0" fontId="23" fillId="0" borderId="13" xfId="67" applyFont="1" applyBorder="1" applyAlignment="1">
      <alignment horizontal="center" vertical="center" wrapText="1"/>
      <protection/>
    </xf>
    <xf numFmtId="0" fontId="23" fillId="0" borderId="35" xfId="67" applyFont="1" applyBorder="1" applyAlignment="1">
      <alignment horizontal="center" vertical="center" wrapText="1"/>
      <protection/>
    </xf>
    <xf numFmtId="0" fontId="23" fillId="0" borderId="36" xfId="67" applyFont="1" applyBorder="1" applyAlignment="1">
      <alignment horizontal="center" vertical="center" wrapText="1"/>
      <protection/>
    </xf>
    <xf numFmtId="0" fontId="3" fillId="0" borderId="0" xfId="64" applyFont="1" applyAlignment="1">
      <alignment horizontal="right" vertical="center"/>
      <protection/>
    </xf>
    <xf numFmtId="0" fontId="8" fillId="0" borderId="0" xfId="67" applyFont="1" applyAlignment="1">
      <alignment horizontal="center" vertical="center"/>
      <protection/>
    </xf>
    <xf numFmtId="0" fontId="3" fillId="0" borderId="0" xfId="0" applyFont="1" applyFill="1" applyAlignment="1">
      <alignment horizontal="center"/>
    </xf>
    <xf numFmtId="0" fontId="8" fillId="0" borderId="0" xfId="67" applyFont="1" applyFill="1" applyAlignment="1">
      <alignment horizontal="center"/>
      <protection/>
    </xf>
    <xf numFmtId="0" fontId="6" fillId="0" borderId="0" xfId="0" applyFont="1" applyFill="1" applyAlignment="1">
      <alignment horizontal="center" vertical="center"/>
    </xf>
    <xf numFmtId="0" fontId="32" fillId="0" borderId="37" xfId="67" applyFont="1" applyFill="1" applyBorder="1" applyAlignment="1">
      <alignment horizontal="center"/>
      <protection/>
    </xf>
    <xf numFmtId="0" fontId="30" fillId="0" borderId="19" xfId="67" applyFont="1" applyFill="1" applyBorder="1" applyAlignment="1">
      <alignment horizontal="center" vertical="center" wrapText="1"/>
      <protection/>
    </xf>
    <xf numFmtId="0" fontId="30" fillId="0" borderId="21" xfId="67" applyFont="1" applyFill="1" applyBorder="1" applyAlignment="1">
      <alignment horizontal="center" vertical="center" wrapText="1"/>
      <protection/>
    </xf>
    <xf numFmtId="0" fontId="30" fillId="0" borderId="18" xfId="67" applyFont="1" applyFill="1" applyBorder="1" applyAlignment="1">
      <alignment horizontal="center" vertical="center" wrapText="1"/>
      <protection/>
    </xf>
    <xf numFmtId="0" fontId="3" fillId="0" borderId="0" xfId="0" applyFont="1" applyAlignment="1">
      <alignment horizontal="center"/>
    </xf>
    <xf numFmtId="0" fontId="37" fillId="0" borderId="13" xfId="62" applyFont="1" applyBorder="1" applyAlignment="1">
      <alignment horizontal="center" vertical="center" wrapText="1"/>
      <protection/>
    </xf>
    <xf numFmtId="0" fontId="37" fillId="0" borderId="14" xfId="0" applyFont="1" applyBorder="1" applyAlignment="1">
      <alignment horizontal="center" vertical="center" wrapText="1"/>
    </xf>
    <xf numFmtId="0" fontId="37" fillId="0" borderId="28" xfId="0" applyFont="1" applyBorder="1" applyAlignment="1">
      <alignment horizontal="center" vertical="center" wrapText="1"/>
    </xf>
    <xf numFmtId="0" fontId="8" fillId="0" borderId="0" xfId="62" applyFont="1" applyAlignment="1">
      <alignment horizontal="center" vertical="center" wrapText="1"/>
      <protection/>
    </xf>
    <xf numFmtId="0" fontId="6" fillId="0" borderId="0" xfId="62" applyFont="1" applyAlignment="1">
      <alignment horizontal="center" vertical="center"/>
      <protection/>
    </xf>
    <xf numFmtId="0" fontId="72" fillId="0" borderId="13" xfId="62" applyFont="1" applyBorder="1" applyAlignment="1">
      <alignment horizontal="center" vertical="center" wrapText="1"/>
      <protection/>
    </xf>
    <xf numFmtId="0" fontId="32" fillId="0" borderId="30" xfId="62" applyFont="1" applyBorder="1" applyAlignment="1">
      <alignment horizontal="center" vertical="center" wrapText="1"/>
      <protection/>
    </xf>
    <xf numFmtId="0" fontId="33" fillId="0" borderId="13" xfId="0" applyFont="1" applyBorder="1" applyAlignment="1">
      <alignment horizontal="center" vertical="center" wrapText="1"/>
    </xf>
    <xf numFmtId="0" fontId="9" fillId="0" borderId="0" xfId="0" applyNumberFormat="1" applyFont="1" applyAlignment="1">
      <alignment/>
    </xf>
    <xf numFmtId="0" fontId="9" fillId="0" borderId="0" xfId="0" applyNumberFormat="1" applyFont="1" applyAlignment="1">
      <alignment horizontal="center"/>
    </xf>
    <xf numFmtId="0" fontId="22" fillId="0" borderId="0" xfId="0" applyNumberFormat="1" applyFont="1" applyAlignment="1">
      <alignment horizontal="center"/>
    </xf>
    <xf numFmtId="49" fontId="33" fillId="0" borderId="14" xfId="0" applyNumberFormat="1" applyFont="1" applyBorder="1" applyAlignment="1">
      <alignment horizontal="center" vertical="center" wrapText="1"/>
    </xf>
    <xf numFmtId="49" fontId="33" fillId="0" borderId="28"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0" fontId="33" fillId="0" borderId="13" xfId="0" applyFont="1" applyBorder="1" applyAlignment="1">
      <alignment horizontal="center" vertical="center"/>
    </xf>
    <xf numFmtId="0" fontId="33" fillId="0" borderId="0" xfId="0" applyFont="1" applyAlignment="1">
      <alignment horizontal="center"/>
    </xf>
    <xf numFmtId="0" fontId="70" fillId="0" borderId="14"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15" xfId="0" applyFont="1" applyBorder="1" applyAlignment="1">
      <alignment horizontal="center" vertical="center" wrapText="1"/>
    </xf>
    <xf numFmtId="0" fontId="33" fillId="0" borderId="14"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70" fillId="0" borderId="35"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36" xfId="0" applyFont="1" applyBorder="1" applyAlignment="1">
      <alignment horizontal="center" vertical="center" wrapText="1"/>
    </xf>
    <xf numFmtId="0" fontId="34" fillId="33" borderId="28" xfId="65" applyFont="1" applyFill="1" applyBorder="1" applyAlignment="1">
      <alignment horizontal="center" vertical="center" wrapText="1"/>
      <protection/>
    </xf>
    <xf numFmtId="0" fontId="34" fillId="33" borderId="15" xfId="65" applyFont="1" applyFill="1" applyBorder="1" applyAlignment="1">
      <alignment horizontal="center" vertical="center" wrapText="1"/>
      <protection/>
    </xf>
    <xf numFmtId="0" fontId="34" fillId="0" borderId="14" xfId="66" applyFont="1" applyBorder="1" applyAlignment="1">
      <alignment horizontal="center" vertical="center" wrapText="1"/>
      <protection/>
    </xf>
    <xf numFmtId="0" fontId="34" fillId="0" borderId="28" xfId="66" applyFont="1" applyBorder="1" applyAlignment="1">
      <alignment horizontal="center" vertical="center" wrapText="1"/>
      <protection/>
    </xf>
    <xf numFmtId="0" fontId="34" fillId="0" borderId="15" xfId="66" applyFont="1" applyBorder="1" applyAlignment="1">
      <alignment horizontal="center" vertical="center" wrapText="1"/>
      <protection/>
    </xf>
    <xf numFmtId="0" fontId="34" fillId="0" borderId="28" xfId="65" applyFont="1" applyBorder="1" applyAlignment="1">
      <alignment horizontal="center" vertical="center" wrapText="1"/>
      <protection/>
    </xf>
    <xf numFmtId="0" fontId="34" fillId="0" borderId="15" xfId="65" applyFont="1" applyBorder="1" applyAlignment="1">
      <alignment horizontal="center" vertical="center" wrapText="1"/>
      <protection/>
    </xf>
    <xf numFmtId="0" fontId="12" fillId="0" borderId="0" xfId="65" applyFont="1" applyAlignment="1">
      <alignment horizontal="center"/>
      <protection/>
    </xf>
    <xf numFmtId="0" fontId="6" fillId="0" borderId="0" xfId="0" applyFont="1" applyAlignment="1">
      <alignment horizontal="center" vertical="center"/>
    </xf>
    <xf numFmtId="0" fontId="13" fillId="0" borderId="0" xfId="65" applyFont="1" applyBorder="1" applyAlignment="1">
      <alignment horizontal="center"/>
      <protection/>
    </xf>
    <xf numFmtId="0" fontId="26" fillId="0" borderId="14" xfId="65" applyFont="1" applyFill="1" applyBorder="1" applyAlignment="1">
      <alignment horizontal="center" vertical="center" wrapText="1"/>
      <protection/>
    </xf>
    <xf numFmtId="0" fontId="26" fillId="0" borderId="28" xfId="65" applyFont="1" applyFill="1" applyBorder="1" applyAlignment="1">
      <alignment horizontal="center" vertical="center" wrapText="1"/>
      <protection/>
    </xf>
    <xf numFmtId="0" fontId="26" fillId="0" borderId="15" xfId="65" applyFont="1" applyFill="1" applyBorder="1" applyAlignment="1">
      <alignment horizontal="center" vertical="center" wrapText="1"/>
      <protection/>
    </xf>
    <xf numFmtId="0" fontId="12" fillId="0" borderId="13" xfId="65" applyFont="1" applyFill="1" applyBorder="1" applyAlignment="1">
      <alignment horizontal="center" vertical="center"/>
      <protection/>
    </xf>
    <xf numFmtId="0" fontId="12" fillId="0" borderId="0" xfId="62" applyNumberFormat="1" applyFont="1" applyBorder="1" applyAlignment="1">
      <alignment horizontal="center" vertical="center"/>
      <protection/>
    </xf>
    <xf numFmtId="0" fontId="12" fillId="0" borderId="0" xfId="62" applyFont="1" applyBorder="1" applyAlignment="1">
      <alignment horizontal="center" vertical="center"/>
      <protection/>
    </xf>
    <xf numFmtId="0" fontId="15" fillId="0" borderId="30" xfId="62" applyNumberFormat="1" applyFont="1" applyBorder="1" applyAlignment="1">
      <alignment horizontal="center"/>
      <protection/>
    </xf>
    <xf numFmtId="0" fontId="26" fillId="0" borderId="13" xfId="62" applyNumberFormat="1" applyFont="1" applyBorder="1" applyAlignment="1">
      <alignment horizontal="center" vertical="center" wrapText="1"/>
      <protection/>
    </xf>
    <xf numFmtId="0" fontId="26" fillId="0" borderId="13" xfId="62" applyFont="1" applyBorder="1" applyAlignment="1">
      <alignment horizontal="center" vertical="center" wrapText="1"/>
      <protection/>
    </xf>
    <xf numFmtId="0" fontId="26" fillId="0" borderId="35" xfId="62" applyNumberFormat="1" applyFont="1" applyBorder="1" applyAlignment="1">
      <alignment horizontal="center" vertical="center" wrapText="1"/>
      <protection/>
    </xf>
    <xf numFmtId="0" fontId="26" fillId="0" borderId="38" xfId="62" applyNumberFormat="1" applyFont="1" applyBorder="1" applyAlignment="1">
      <alignment horizontal="center" vertical="center" wrapText="1"/>
      <protection/>
    </xf>
    <xf numFmtId="0" fontId="26" fillId="0" borderId="36" xfId="62" applyNumberFormat="1" applyFont="1" applyBorder="1" applyAlignment="1">
      <alignment horizontal="center" vertical="center" wrapText="1"/>
      <protection/>
    </xf>
    <xf numFmtId="0" fontId="25" fillId="0" borderId="13" xfId="62" applyNumberFormat="1" applyFont="1" applyBorder="1" applyAlignment="1">
      <alignment horizontal="center" vertical="center" wrapText="1"/>
      <protection/>
    </xf>
    <xf numFmtId="0" fontId="4" fillId="0" borderId="0" xfId="62" applyFont="1" applyAlignment="1">
      <alignment horizontal="center" wrapText="1"/>
      <protection/>
    </xf>
    <xf numFmtId="0" fontId="9" fillId="0" borderId="39" xfId="61" applyFont="1" applyBorder="1" applyAlignment="1">
      <alignment horizontal="left" vertical="center" wrapText="1"/>
      <protection/>
    </xf>
    <xf numFmtId="0" fontId="9" fillId="0" borderId="40" xfId="61" applyFont="1" applyBorder="1" applyAlignment="1">
      <alignment horizontal="left" vertical="center" wrapText="1"/>
      <protection/>
    </xf>
    <xf numFmtId="0" fontId="9" fillId="0" borderId="41" xfId="61" applyFont="1" applyBorder="1" applyAlignment="1">
      <alignment horizontal="left" vertical="center" wrapText="1"/>
      <protection/>
    </xf>
    <xf numFmtId="0" fontId="8" fillId="0" borderId="18" xfId="62" applyFont="1" applyBorder="1" applyAlignment="1">
      <alignment horizontal="center" wrapText="1"/>
      <protection/>
    </xf>
    <xf numFmtId="0" fontId="5" fillId="0" borderId="18" xfId="62" applyFont="1" applyBorder="1" applyAlignment="1">
      <alignment horizontal="center" vertical="center" wrapText="1"/>
      <protection/>
    </xf>
    <xf numFmtId="0" fontId="8" fillId="0" borderId="18" xfId="62" applyFont="1" applyBorder="1" applyAlignment="1">
      <alignment horizontal="center" vertical="center" wrapText="1"/>
      <protection/>
    </xf>
    <xf numFmtId="0" fontId="5" fillId="0" borderId="18" xfId="62" applyFont="1" applyBorder="1" applyAlignment="1">
      <alignment horizontal="center" wrapText="1"/>
      <protection/>
    </xf>
    <xf numFmtId="0" fontId="4" fillId="0" borderId="0" xfId="62" applyFont="1" applyAlignment="1">
      <alignment horizontal="center"/>
      <protection/>
    </xf>
    <xf numFmtId="0" fontId="38" fillId="0" borderId="35"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0" xfId="0" applyFont="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top"/>
    </xf>
    <xf numFmtId="3" fontId="62" fillId="0" borderId="0" xfId="0" applyNumberFormat="1" applyFont="1" applyAlignment="1">
      <alignment horizontal="center" vertical="center" wrapText="1"/>
    </xf>
    <xf numFmtId="0" fontId="62" fillId="0" borderId="0" xfId="0" applyFont="1" applyAlignment="1">
      <alignment horizontal="center" vertical="center" wrapText="1"/>
    </xf>
    <xf numFmtId="0" fontId="62" fillId="0" borderId="30"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14" xfId="0" applyNumberFormat="1" applyFont="1" applyBorder="1" applyAlignment="1">
      <alignment horizontal="center" vertical="center" wrapText="1"/>
    </xf>
    <xf numFmtId="0" fontId="38" fillId="0" borderId="28" xfId="0" applyNumberFormat="1" applyFont="1" applyBorder="1" applyAlignment="1">
      <alignment horizontal="center" vertical="center" wrapText="1"/>
    </xf>
    <xf numFmtId="0" fontId="38" fillId="0" borderId="15" xfId="0" applyNumberFormat="1" applyFont="1" applyBorder="1" applyAlignment="1">
      <alignment horizontal="center" vertical="center" wrapText="1"/>
    </xf>
    <xf numFmtId="0" fontId="38" fillId="0" borderId="42"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45" xfId="0" applyFont="1" applyBorder="1" applyAlignment="1">
      <alignment horizontal="center" vertical="center" wrapText="1"/>
    </xf>
    <xf numFmtId="0" fontId="35" fillId="0" borderId="13" xfId="0" applyFont="1" applyBorder="1" applyAlignment="1">
      <alignment horizontal="center" vertical="center" wrapText="1"/>
    </xf>
    <xf numFmtId="0" fontId="69" fillId="0" borderId="0" xfId="0" applyFont="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38" fillId="0" borderId="30" xfId="0" applyFont="1" applyBorder="1" applyAlignment="1">
      <alignment horizontal="right" vertical="center"/>
    </xf>
    <xf numFmtId="0" fontId="8" fillId="0" borderId="0" xfId="68" applyFont="1" applyAlignment="1">
      <alignment horizontal="center" vertical="center" wrapText="1"/>
      <protection/>
    </xf>
    <xf numFmtId="3" fontId="62" fillId="0" borderId="0" xfId="68" applyNumberFormat="1" applyFont="1" applyAlignment="1">
      <alignment horizontal="center" vertical="center"/>
      <protection/>
    </xf>
    <xf numFmtId="0" fontId="62" fillId="0" borderId="0" xfId="68" applyFont="1" applyAlignment="1">
      <alignment horizontal="center"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10 2" xfId="44"/>
    <cellStyle name="Comma 11" xfId="45"/>
    <cellStyle name="Comma 12 2" xfId="46"/>
    <cellStyle name="Comma 2" xfId="47"/>
    <cellStyle name="Comma 3 5" xfId="48"/>
    <cellStyle name="Comma 4"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16" xfId="61"/>
    <cellStyle name="Normal 2 2 3" xfId="62"/>
    <cellStyle name="Normal 2 3 2" xfId="63"/>
    <cellStyle name="Normal 23" xfId="64"/>
    <cellStyle name="Normal 3" xfId="65"/>
    <cellStyle name="Normal 3 2" xfId="66"/>
    <cellStyle name="Normal 4" xfId="67"/>
    <cellStyle name="Normal 7" xfId="68"/>
    <cellStyle name="Normal_Bieu mau (CV )" xfId="69"/>
    <cellStyle name="Normal_CD 2_Tong họp DT Chi NS ĐF 2010 BCHĐND 18-11-2009" xfId="70"/>
    <cellStyle name="Note" xfId="71"/>
    <cellStyle name="Output" xfId="72"/>
    <cellStyle name="Percent" xfId="73"/>
    <cellStyle name="Percent 11"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9</xdr:row>
      <xdr:rowOff>142875</xdr:rowOff>
    </xdr:from>
    <xdr:to>
      <xdr:col>11</xdr:col>
      <xdr:colOff>590550</xdr:colOff>
      <xdr:row>12</xdr:row>
      <xdr:rowOff>209550</xdr:rowOff>
    </xdr:to>
    <xdr:sp>
      <xdr:nvSpPr>
        <xdr:cNvPr id="1" name="Straight Connector 1"/>
        <xdr:cNvSpPr>
          <a:spLocks/>
        </xdr:cNvSpPr>
      </xdr:nvSpPr>
      <xdr:spPr>
        <a:xfrm>
          <a:off x="3524250" y="3609975"/>
          <a:ext cx="5638800" cy="10477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259;m%202021\Cong%20Khai\DT2022%20v&#224;%20ph&#226;n%20b&#7893;%20NS%20t&#7881;nh%20&#273;&#432;&#7907;c%20H&#272;ND%20ph&#234;%20duy&#7879;t\5.12%20CAN%20DOI%20TONG%20HOP%202022%20g&#7917;i%20UBND%20t&#7881;nh.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NG%20SAU%2015%2010%202018\N&#258;M%202019\002%20C&#212;NG%20KHAI%20NG&#194;N%20S&#193;CH\C&#244;ng%20khai%20DT%202019%20b&#225;o%20c&#225;o%20H&#272;ND%20ng&#224;y%200412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ngatang"/>
      <sheetName val="THU2021"/>
      <sheetName val="CHI2021"/>
      <sheetName val="THU2022"/>
      <sheetName val="CHI2022"/>
      <sheetName val="T05"/>
      <sheetName val="T06"/>
      <sheetName val="H07"/>
      <sheetName val="H08-B41"/>
      <sheetName val="H09-B42"/>
      <sheetName val="X10"/>
      <sheetName val="X11"/>
      <sheetName val="X12"/>
      <sheetName val="B13"/>
      <sheetName val="14"/>
      <sheetName val="15-19"/>
      <sheetName val="16"/>
      <sheetName val="17"/>
      <sheetName val="18"/>
      <sheetName val="19-B35"/>
      <sheetName val="20-B33"/>
      <sheetName val="21"/>
      <sheetName val="22"/>
      <sheetName val="23-B36"/>
      <sheetName val="24-B37"/>
      <sheetName val="T25-B40"/>
      <sheetName val="H26"/>
      <sheetName val="H27"/>
      <sheetName val="H28-B43"/>
      <sheetName val="X29"/>
      <sheetName val="30-Linh 18"/>
      <sheetName val="31-7"/>
      <sheetName val="32- 8"/>
      <sheetName val="33- 9"/>
      <sheetName val="34- 10"/>
      <sheetName val="36 HCSN"/>
      <sheetName val="37- HCSN"/>
      <sheetName val="DV-IDENTITY-0"/>
      <sheetName val="38- HCSN"/>
      <sheetName val="39- HCSN"/>
      <sheetName val="40-42"/>
      <sheetName val="H 41"/>
      <sheetName val="H 42"/>
      <sheetName val="H 43"/>
      <sheetName val="H 44"/>
      <sheetName val="Biểu 46"/>
      <sheetName val="Biểu 47"/>
      <sheetName val="Biểu 48"/>
      <sheetName val="Biểu 49"/>
      <sheetName val="Biểu 50"/>
      <sheetName val="Biểu 51"/>
      <sheetName val="Biểu 52"/>
      <sheetName val="Biểu 53"/>
      <sheetName val="Biểu 54"/>
      <sheetName val="Biểu 55"/>
      <sheetName val="Biểu 56"/>
      <sheetName val="Biểu 57"/>
      <sheetName val="Biểu 58"/>
      <sheetName val="Quỹ ngoài ngân sách"/>
      <sheetName val="KH vay trả nợ"/>
    </sheetNames>
    <sheetDataSet>
      <sheetData sheetId="4">
        <row r="43">
          <cell r="D43">
            <v>2792554</v>
          </cell>
        </row>
        <row r="59">
          <cell r="D59">
            <v>1236725</v>
          </cell>
        </row>
      </sheetData>
      <sheetData sheetId="19">
        <row r="12">
          <cell r="E12">
            <v>123000</v>
          </cell>
          <cell r="F12">
            <v>120540</v>
          </cell>
        </row>
        <row r="13">
          <cell r="E13">
            <v>285000</v>
          </cell>
          <cell r="F13">
            <v>279300</v>
          </cell>
        </row>
        <row r="14">
          <cell r="E14">
            <v>179000</v>
          </cell>
          <cell r="F14">
            <v>179000</v>
          </cell>
        </row>
        <row r="15">
          <cell r="E15">
            <v>60000</v>
          </cell>
          <cell r="F15">
            <v>58800</v>
          </cell>
        </row>
        <row r="18">
          <cell r="E18">
            <v>40000</v>
          </cell>
          <cell r="F18">
            <v>39200</v>
          </cell>
        </row>
        <row r="19">
          <cell r="E19">
            <v>74000</v>
          </cell>
          <cell r="F19">
            <v>72520</v>
          </cell>
        </row>
        <row r="20">
          <cell r="E20">
            <v>1000</v>
          </cell>
          <cell r="F20">
            <v>1000</v>
          </cell>
        </row>
        <row r="21">
          <cell r="F21">
            <v>0</v>
          </cell>
        </row>
        <row r="24">
          <cell r="E24">
            <v>1629500</v>
          </cell>
          <cell r="F24">
            <v>1596910</v>
          </cell>
        </row>
        <row r="25">
          <cell r="E25">
            <v>615000</v>
          </cell>
          <cell r="F25">
            <v>602700</v>
          </cell>
        </row>
        <row r="26">
          <cell r="E26">
            <v>500</v>
          </cell>
          <cell r="F26">
            <v>500</v>
          </cell>
        </row>
        <row r="27">
          <cell r="E27">
            <v>850000</v>
          </cell>
          <cell r="F27">
            <v>539000</v>
          </cell>
        </row>
        <row r="28">
          <cell r="F28">
            <v>0</v>
          </cell>
        </row>
        <row r="32">
          <cell r="E32">
            <v>1030000</v>
          </cell>
          <cell r="F32">
            <v>1009400</v>
          </cell>
        </row>
        <row r="33">
          <cell r="E33">
            <v>1261000</v>
          </cell>
          <cell r="F33">
            <v>1235780</v>
          </cell>
        </row>
        <row r="34">
          <cell r="E34">
            <v>26000</v>
          </cell>
          <cell r="F34">
            <v>26000</v>
          </cell>
        </row>
        <row r="35">
          <cell r="E35">
            <v>8000</v>
          </cell>
          <cell r="F35">
            <v>7840</v>
          </cell>
        </row>
        <row r="37">
          <cell r="E37">
            <v>820000</v>
          </cell>
          <cell r="F37">
            <v>803600</v>
          </cell>
        </row>
        <row r="38">
          <cell r="E38">
            <v>900000</v>
          </cell>
          <cell r="F38">
            <v>423360</v>
          </cell>
        </row>
        <row r="39">
          <cell r="E39">
            <v>440000</v>
          </cell>
          <cell r="F39">
            <v>440000</v>
          </cell>
        </row>
        <row r="40">
          <cell r="E40">
            <v>130000</v>
          </cell>
          <cell r="F40">
            <v>100000</v>
          </cell>
        </row>
        <row r="41">
          <cell r="F41">
            <v>0</v>
          </cell>
        </row>
        <row r="42">
          <cell r="E42">
            <v>30000</v>
          </cell>
          <cell r="F42">
            <v>30000</v>
          </cell>
        </row>
        <row r="43">
          <cell r="E43">
            <v>250000</v>
          </cell>
          <cell r="F43">
            <v>250000</v>
          </cell>
        </row>
        <row r="44">
          <cell r="E44">
            <v>3200000</v>
          </cell>
          <cell r="F44">
            <v>3200000</v>
          </cell>
        </row>
        <row r="45">
          <cell r="E45">
            <v>28000</v>
          </cell>
          <cell r="F45">
            <v>28000</v>
          </cell>
        </row>
        <row r="46">
          <cell r="E46">
            <v>30000</v>
          </cell>
          <cell r="F46">
            <v>11800</v>
          </cell>
        </row>
        <row r="47">
          <cell r="E47">
            <v>270000</v>
          </cell>
          <cell r="F47">
            <v>195000</v>
          </cell>
        </row>
        <row r="48">
          <cell r="E48">
            <v>18000</v>
          </cell>
          <cell r="F48">
            <v>18000</v>
          </cell>
        </row>
        <row r="49">
          <cell r="E49">
            <v>15000</v>
          </cell>
          <cell r="F49">
            <v>15000</v>
          </cell>
        </row>
        <row r="52">
          <cell r="E52">
            <v>2500000</v>
          </cell>
        </row>
        <row r="53">
          <cell r="E53">
            <v>1729800</v>
          </cell>
        </row>
        <row r="54">
          <cell r="E54">
            <v>17600</v>
          </cell>
        </row>
        <row r="55">
          <cell r="E55">
            <v>470600</v>
          </cell>
        </row>
        <row r="56">
          <cell r="E56">
            <v>280000</v>
          </cell>
        </row>
        <row r="57">
          <cell r="E57">
            <v>2000</v>
          </cell>
        </row>
      </sheetData>
      <sheetData sheetId="25">
        <row r="11">
          <cell r="B11" t="str">
            <v>SỞ GIAO THÔNG VÂN TẢI</v>
          </cell>
        </row>
        <row r="12">
          <cell r="B12" t="str">
            <v>SỞ NÔNG NGHIỆP VÀ PT NÔNG THÔN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ểu 33"/>
      <sheetName val="Biểu 34"/>
      <sheetName val="Biểu 35"/>
      <sheetName val="Biểu 36"/>
      <sheetName val="Biểu 37"/>
      <sheetName val="Biểu 38"/>
      <sheetName val="Biểu 39"/>
      <sheetName val="Biểu 40"/>
      <sheetName val="Biểu 41"/>
      <sheetName val="Biểu 42"/>
      <sheetName val="Biểu 43"/>
      <sheetName val="Biểu 44"/>
      <sheetName val="Biểu 45"/>
      <sheetName val="Biểu 59(năm)"/>
      <sheetName val="Biểu 60(năm)"/>
      <sheetName val="Biểu 61(năm)"/>
    </sheetNames>
    <sheetDataSet>
      <sheetData sheetId="4">
        <row r="37">
          <cell r="C37">
            <v>1230</v>
          </cell>
        </row>
        <row r="39">
          <cell r="C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25"/>
  <sheetViews>
    <sheetView zoomScalePageLayoutView="0" workbookViewId="0" topLeftCell="A1">
      <selection activeCell="I22" sqref="I22"/>
    </sheetView>
  </sheetViews>
  <sheetFormatPr defaultColWidth="2.125" defaultRowHeight="15.75"/>
  <cols>
    <col min="1" max="1" width="3.50390625" style="266" customWidth="1"/>
    <col min="2" max="2" width="12.25390625" style="266" customWidth="1"/>
    <col min="3" max="3" width="5.50390625" style="266" customWidth="1"/>
    <col min="4" max="4" width="6.375" style="266" customWidth="1"/>
    <col min="5" max="5" width="6.50390625" style="266" customWidth="1"/>
    <col min="6" max="6" width="6.625" style="266" customWidth="1"/>
    <col min="7" max="7" width="6.75390625" style="266" customWidth="1"/>
    <col min="8" max="8" width="7.125" style="266" customWidth="1"/>
    <col min="9" max="10" width="6.375" style="266" customWidth="1"/>
    <col min="11" max="11" width="6.75390625" style="266" customWidth="1"/>
    <col min="12" max="12" width="6.875" style="266" customWidth="1"/>
    <col min="13" max="13" width="6.25390625" style="266" customWidth="1"/>
    <col min="14" max="14" width="6.375" style="266" customWidth="1"/>
    <col min="15" max="15" width="6.625" style="266" customWidth="1"/>
    <col min="16" max="16" width="6.25390625" style="266" customWidth="1"/>
    <col min="17" max="17" width="9.50390625" style="266" customWidth="1"/>
    <col min="18" max="18" width="6.875" style="283" customWidth="1"/>
    <col min="19" max="239" width="8.25390625" style="266" customWidth="1"/>
    <col min="240" max="16384" width="2.125" style="266" customWidth="1"/>
  </cols>
  <sheetData>
    <row r="1" spans="15:18" ht="18.75">
      <c r="O1" s="586" t="s">
        <v>360</v>
      </c>
      <c r="P1" s="586"/>
      <c r="Q1" s="586"/>
      <c r="R1" s="267"/>
    </row>
    <row r="2" spans="1:18" ht="30" customHeight="1">
      <c r="A2" s="620" t="s">
        <v>361</v>
      </c>
      <c r="B2" s="620"/>
      <c r="C2" s="620"/>
      <c r="D2" s="620"/>
      <c r="E2" s="620"/>
      <c r="F2" s="620"/>
      <c r="G2" s="620"/>
      <c r="H2" s="620"/>
      <c r="I2" s="620"/>
      <c r="J2" s="620"/>
      <c r="K2" s="620"/>
      <c r="L2" s="620"/>
      <c r="M2" s="620"/>
      <c r="N2" s="620"/>
      <c r="O2" s="620"/>
      <c r="P2" s="620"/>
      <c r="Q2" s="620"/>
      <c r="R2" s="267"/>
    </row>
    <row r="3" spans="1:18" ht="27.75" customHeight="1">
      <c r="A3" s="620" t="s">
        <v>362</v>
      </c>
      <c r="B3" s="620"/>
      <c r="C3" s="620"/>
      <c r="D3" s="620"/>
      <c r="E3" s="620"/>
      <c r="F3" s="620"/>
      <c r="G3" s="620"/>
      <c r="H3" s="620"/>
      <c r="I3" s="620"/>
      <c r="J3" s="620"/>
      <c r="K3" s="620"/>
      <c r="L3" s="620"/>
      <c r="M3" s="620"/>
      <c r="N3" s="620"/>
      <c r="O3" s="620"/>
      <c r="P3" s="620"/>
      <c r="Q3" s="620"/>
      <c r="R3" s="268"/>
    </row>
    <row r="4" spans="1:18" ht="26.25" customHeight="1">
      <c r="A4" s="621" t="str">
        <f>'CK46'!A3:C3</f>
        <v>(Kèm theo Công văn số: 4330 /STC-QLNS ngày 27/12/2021 của Sở Tài chính Hải Dương)</v>
      </c>
      <c r="B4" s="621"/>
      <c r="C4" s="621"/>
      <c r="D4" s="621"/>
      <c r="E4" s="621"/>
      <c r="F4" s="621"/>
      <c r="G4" s="621"/>
      <c r="H4" s="621"/>
      <c r="I4" s="621"/>
      <c r="J4" s="621"/>
      <c r="K4" s="621"/>
      <c r="L4" s="621"/>
      <c r="M4" s="621"/>
      <c r="N4" s="621"/>
      <c r="O4" s="621"/>
      <c r="P4" s="621"/>
      <c r="Q4" s="621"/>
      <c r="R4" s="269"/>
    </row>
    <row r="5" spans="15:18" ht="18.75">
      <c r="O5" s="270"/>
      <c r="P5" s="622" t="s">
        <v>363</v>
      </c>
      <c r="Q5" s="622"/>
      <c r="R5" s="266"/>
    </row>
    <row r="6" spans="1:18" ht="23.25" customHeight="1">
      <c r="A6" s="623" t="s">
        <v>3</v>
      </c>
      <c r="B6" s="623" t="s">
        <v>364</v>
      </c>
      <c r="C6" s="626" t="s">
        <v>365</v>
      </c>
      <c r="D6" s="626"/>
      <c r="E6" s="626"/>
      <c r="F6" s="626"/>
      <c r="G6" s="626"/>
      <c r="H6" s="626"/>
      <c r="I6" s="626"/>
      <c r="J6" s="626"/>
      <c r="K6" s="626"/>
      <c r="L6" s="626"/>
      <c r="M6" s="626"/>
      <c r="N6" s="626"/>
      <c r="O6" s="626"/>
      <c r="P6" s="626"/>
      <c r="Q6" s="626"/>
      <c r="R6" s="626"/>
    </row>
    <row r="7" spans="1:18" ht="18.75">
      <c r="A7" s="624"/>
      <c r="B7" s="624"/>
      <c r="C7" s="618" t="s">
        <v>366</v>
      </c>
      <c r="D7" s="618" t="s">
        <v>367</v>
      </c>
      <c r="E7" s="618" t="s">
        <v>368</v>
      </c>
      <c r="F7" s="618" t="s">
        <v>83</v>
      </c>
      <c r="G7" s="618" t="s">
        <v>369</v>
      </c>
      <c r="H7" s="618" t="s">
        <v>90</v>
      </c>
      <c r="I7" s="618" t="s">
        <v>370</v>
      </c>
      <c r="J7" s="618" t="s">
        <v>371</v>
      </c>
      <c r="K7" s="618" t="s">
        <v>73</v>
      </c>
      <c r="L7" s="618" t="s">
        <v>372</v>
      </c>
      <c r="M7" s="618" t="s">
        <v>373</v>
      </c>
      <c r="N7" s="618" t="s">
        <v>79</v>
      </c>
      <c r="O7" s="618" t="s">
        <v>96</v>
      </c>
      <c r="P7" s="618" t="s">
        <v>80</v>
      </c>
      <c r="Q7" s="613" t="s">
        <v>374</v>
      </c>
      <c r="R7" s="615" t="s">
        <v>375</v>
      </c>
    </row>
    <row r="8" spans="1:18" ht="18.75">
      <c r="A8" s="624"/>
      <c r="B8" s="624"/>
      <c r="C8" s="618"/>
      <c r="D8" s="618"/>
      <c r="E8" s="618"/>
      <c r="F8" s="618"/>
      <c r="G8" s="618"/>
      <c r="H8" s="618"/>
      <c r="I8" s="618"/>
      <c r="J8" s="618"/>
      <c r="K8" s="618"/>
      <c r="L8" s="618"/>
      <c r="M8" s="618"/>
      <c r="N8" s="618"/>
      <c r="O8" s="618"/>
      <c r="P8" s="618"/>
      <c r="Q8" s="613"/>
      <c r="R8" s="616"/>
    </row>
    <row r="9" spans="1:18" ht="62.25" customHeight="1">
      <c r="A9" s="625"/>
      <c r="B9" s="625"/>
      <c r="C9" s="619"/>
      <c r="D9" s="619"/>
      <c r="E9" s="619"/>
      <c r="F9" s="619"/>
      <c r="G9" s="619"/>
      <c r="H9" s="619"/>
      <c r="I9" s="619"/>
      <c r="J9" s="619"/>
      <c r="K9" s="619"/>
      <c r="L9" s="619"/>
      <c r="M9" s="619"/>
      <c r="N9" s="619"/>
      <c r="O9" s="619"/>
      <c r="P9" s="619"/>
      <c r="Q9" s="614"/>
      <c r="R9" s="617"/>
    </row>
    <row r="10" spans="1:18" ht="18.75">
      <c r="A10" s="271" t="s">
        <v>6</v>
      </c>
      <c r="B10" s="272" t="s">
        <v>23</v>
      </c>
      <c r="C10" s="272">
        <v>2</v>
      </c>
      <c r="D10" s="272">
        <v>3</v>
      </c>
      <c r="E10" s="272">
        <v>4</v>
      </c>
      <c r="F10" s="272">
        <v>5</v>
      </c>
      <c r="G10" s="272">
        <v>6</v>
      </c>
      <c r="H10" s="272">
        <v>7</v>
      </c>
      <c r="I10" s="272">
        <v>8</v>
      </c>
      <c r="J10" s="272">
        <v>9</v>
      </c>
      <c r="K10" s="272">
        <v>10</v>
      </c>
      <c r="L10" s="272">
        <v>11</v>
      </c>
      <c r="M10" s="272">
        <v>12</v>
      </c>
      <c r="N10" s="272">
        <v>13</v>
      </c>
      <c r="O10" s="272">
        <v>14</v>
      </c>
      <c r="P10" s="272">
        <v>15</v>
      </c>
      <c r="Q10" s="272">
        <v>16</v>
      </c>
      <c r="R10" s="273">
        <v>17</v>
      </c>
    </row>
    <row r="11" spans="1:18" ht="22.5" customHeight="1">
      <c r="A11" s="274">
        <v>1</v>
      </c>
      <c r="B11" s="275" t="s">
        <v>376</v>
      </c>
      <c r="C11" s="276">
        <v>0.5668785064014303</v>
      </c>
      <c r="D11" s="276">
        <v>0.5633205286476122</v>
      </c>
      <c r="E11" s="276">
        <v>0.4788</v>
      </c>
      <c r="F11" s="276">
        <v>0.3322757226038144</v>
      </c>
      <c r="G11" s="276">
        <v>0.28057926040858544</v>
      </c>
      <c r="H11" s="276">
        <v>0.7067317470002034</v>
      </c>
      <c r="I11" s="276">
        <v>0.5496346940143442</v>
      </c>
      <c r="J11" s="276">
        <v>0.2625</v>
      </c>
      <c r="K11" s="276">
        <v>0.032007575757575756</v>
      </c>
      <c r="L11" s="277">
        <v>0.0015789473684210526</v>
      </c>
      <c r="M11" s="276">
        <v>0.4871259568545581</v>
      </c>
      <c r="N11" s="276">
        <v>0.48240048415750736</v>
      </c>
      <c r="O11" s="276">
        <v>0.39735772357723576</v>
      </c>
      <c r="P11" s="276">
        <v>0</v>
      </c>
      <c r="Q11" s="276">
        <v>0</v>
      </c>
      <c r="R11" s="278">
        <v>1</v>
      </c>
    </row>
    <row r="12" spans="1:18" ht="22.5" customHeight="1">
      <c r="A12" s="274">
        <v>2</v>
      </c>
      <c r="B12" s="275" t="s">
        <v>377</v>
      </c>
      <c r="C12" s="276">
        <v>0.09325486529253406</v>
      </c>
      <c r="D12" s="276">
        <v>0.09810311009731978</v>
      </c>
      <c r="E12" s="276">
        <v>0.1216</v>
      </c>
      <c r="F12" s="276">
        <v>0.10937554478574667</v>
      </c>
      <c r="G12" s="276">
        <v>0.09568140677527799</v>
      </c>
      <c r="H12" s="276">
        <v>0.13880414887126297</v>
      </c>
      <c r="I12" s="276">
        <v>0.053622896977009185</v>
      </c>
      <c r="J12" s="276">
        <v>0.65</v>
      </c>
      <c r="K12" s="276">
        <v>0.43011363636363636</v>
      </c>
      <c r="L12" s="277">
        <v>0.40657894736842104</v>
      </c>
      <c r="M12" s="276">
        <v>0.09146038373595784</v>
      </c>
      <c r="N12" s="276">
        <v>0.12211311324990727</v>
      </c>
      <c r="O12" s="276">
        <v>0.11788617886178862</v>
      </c>
      <c r="P12" s="276">
        <v>1</v>
      </c>
      <c r="Q12" s="276">
        <v>0.105</v>
      </c>
      <c r="R12" s="278">
        <v>0</v>
      </c>
    </row>
    <row r="13" spans="1:18" ht="22.5" customHeight="1">
      <c r="A13" s="274">
        <v>3</v>
      </c>
      <c r="B13" s="275" t="s">
        <v>378</v>
      </c>
      <c r="C13" s="276">
        <v>0.03192495016543022</v>
      </c>
      <c r="D13" s="276">
        <v>0.016293074816546245</v>
      </c>
      <c r="E13" s="276">
        <v>0.0868</v>
      </c>
      <c r="F13" s="276">
        <v>0.051253443045918896</v>
      </c>
      <c r="G13" s="276">
        <v>0.0689595724506508</v>
      </c>
      <c r="H13" s="276">
        <v>0.023896684970510475</v>
      </c>
      <c r="I13" s="276">
        <v>0.04826060727930827</v>
      </c>
      <c r="J13" s="276">
        <v>0</v>
      </c>
      <c r="K13" s="276">
        <v>0</v>
      </c>
      <c r="L13" s="279">
        <v>0</v>
      </c>
      <c r="M13" s="276">
        <v>0.04771846107963018</v>
      </c>
      <c r="N13" s="276">
        <v>0.041914764851726766</v>
      </c>
      <c r="O13" s="276">
        <v>0.09349593495934959</v>
      </c>
      <c r="P13" s="276">
        <v>0</v>
      </c>
      <c r="Q13" s="276">
        <v>0</v>
      </c>
      <c r="R13" s="278">
        <v>0</v>
      </c>
    </row>
    <row r="14" spans="1:18" ht="22.5" customHeight="1">
      <c r="A14" s="274">
        <v>4</v>
      </c>
      <c r="B14" s="275" t="s">
        <v>379</v>
      </c>
      <c r="C14" s="276">
        <v>0.0873594870635622</v>
      </c>
      <c r="D14" s="276">
        <v>0.1558933931581619</v>
      </c>
      <c r="E14" s="276">
        <v>0.1372</v>
      </c>
      <c r="F14" s="276">
        <v>0.0965796171681601</v>
      </c>
      <c r="G14" s="276">
        <v>0.055167657960520644</v>
      </c>
      <c r="H14" s="276">
        <v>0.06914785438275371</v>
      </c>
      <c r="I14" s="276">
        <v>0.12065151819827066</v>
      </c>
      <c r="J14" s="276">
        <v>0.0875</v>
      </c>
      <c r="K14" s="276">
        <v>0.5363636363636364</v>
      </c>
      <c r="L14" s="277">
        <v>0.591842105263158</v>
      </c>
      <c r="M14" s="276">
        <v>0.09941346058256288</v>
      </c>
      <c r="N14" s="276">
        <v>0.07026140600901938</v>
      </c>
      <c r="O14" s="276">
        <v>0.11178861788617886</v>
      </c>
      <c r="P14" s="276">
        <v>0</v>
      </c>
      <c r="Q14" s="276">
        <v>0.895</v>
      </c>
      <c r="R14" s="278">
        <v>0</v>
      </c>
    </row>
    <row r="15" spans="1:18" ht="22.5" customHeight="1">
      <c r="A15" s="274">
        <v>5</v>
      </c>
      <c r="B15" s="275" t="s">
        <v>380</v>
      </c>
      <c r="C15" s="276">
        <v>0.03310145701896796</v>
      </c>
      <c r="D15" s="276">
        <v>0.04949334803887778</v>
      </c>
      <c r="E15" s="276">
        <v>0.026</v>
      </c>
      <c r="F15" s="276">
        <v>0.05662285136501516</v>
      </c>
      <c r="G15" s="276">
        <v>0.06464959917248513</v>
      </c>
      <c r="H15" s="276">
        <v>0.008643481797844214</v>
      </c>
      <c r="I15" s="276">
        <v>0.020108586366378443</v>
      </c>
      <c r="J15" s="276">
        <v>0</v>
      </c>
      <c r="K15" s="276">
        <v>0</v>
      </c>
      <c r="L15" s="279">
        <v>0</v>
      </c>
      <c r="M15" s="276">
        <v>0.044736057262153295</v>
      </c>
      <c r="N15" s="276">
        <v>0.04004060675868262</v>
      </c>
      <c r="O15" s="276">
        <v>0.023373983739837397</v>
      </c>
      <c r="P15" s="276">
        <v>0</v>
      </c>
      <c r="Q15" s="276">
        <v>0</v>
      </c>
      <c r="R15" s="278">
        <v>0</v>
      </c>
    </row>
    <row r="16" spans="1:18" ht="22.5" customHeight="1">
      <c r="A16" s="274">
        <v>6</v>
      </c>
      <c r="B16" s="275" t="s">
        <v>381</v>
      </c>
      <c r="C16" s="276">
        <v>0.017614208503729887</v>
      </c>
      <c r="D16" s="276">
        <v>0.0102771702688984</v>
      </c>
      <c r="E16" s="276">
        <v>0.004</v>
      </c>
      <c r="F16" s="276">
        <v>0.05686691537951954</v>
      </c>
      <c r="G16" s="276">
        <v>0.06464959917248513</v>
      </c>
      <c r="H16" s="276">
        <v>0.003050640634533252</v>
      </c>
      <c r="I16" s="276">
        <v>0.03478785441383471</v>
      </c>
      <c r="J16" s="276">
        <v>0</v>
      </c>
      <c r="K16" s="276">
        <v>0</v>
      </c>
      <c r="L16" s="279">
        <v>0</v>
      </c>
      <c r="M16" s="276">
        <v>0.02798488915399145</v>
      </c>
      <c r="N16" s="276">
        <v>0.041758585010639754</v>
      </c>
      <c r="O16" s="276">
        <v>0.02032520325203252</v>
      </c>
      <c r="P16" s="276">
        <v>0</v>
      </c>
      <c r="Q16" s="276">
        <v>0</v>
      </c>
      <c r="R16" s="278">
        <v>0</v>
      </c>
    </row>
    <row r="17" spans="1:18" ht="22.5" customHeight="1">
      <c r="A17" s="274">
        <v>7</v>
      </c>
      <c r="B17" s="275" t="s">
        <v>382</v>
      </c>
      <c r="C17" s="276">
        <v>0.06261944883993342</v>
      </c>
      <c r="D17" s="276">
        <v>0.05381727943249967</v>
      </c>
      <c r="E17" s="276">
        <v>0.092</v>
      </c>
      <c r="F17" s="276">
        <v>0.06589728391618145</v>
      </c>
      <c r="G17" s="276">
        <v>0.06033962589431945</v>
      </c>
      <c r="H17" s="276">
        <v>0.024913565182021556</v>
      </c>
      <c r="I17" s="276">
        <v>0.040217172732756885</v>
      </c>
      <c r="J17" s="276">
        <v>0</v>
      </c>
      <c r="K17" s="276">
        <v>0</v>
      </c>
      <c r="L17" s="279">
        <v>0</v>
      </c>
      <c r="M17" s="276">
        <v>0.06113927825827617</v>
      </c>
      <c r="N17" s="276">
        <v>0.04761532905140269</v>
      </c>
      <c r="O17" s="276">
        <v>0.07113821138211382</v>
      </c>
      <c r="P17" s="276">
        <v>0</v>
      </c>
      <c r="Q17" s="276">
        <v>0</v>
      </c>
      <c r="R17" s="278">
        <v>0</v>
      </c>
    </row>
    <row r="18" spans="1:18" ht="22.5" customHeight="1">
      <c r="A18" s="274">
        <v>8</v>
      </c>
      <c r="B18" s="275" t="s">
        <v>383</v>
      </c>
      <c r="C18" s="276">
        <v>0.019946671872752307</v>
      </c>
      <c r="D18" s="276">
        <v>0.019495290674721295</v>
      </c>
      <c r="E18" s="276">
        <v>0.0124</v>
      </c>
      <c r="F18" s="276">
        <v>0.051253443045918896</v>
      </c>
      <c r="G18" s="276">
        <v>0.06033962589431945</v>
      </c>
      <c r="H18" s="276">
        <v>0.00762660158633313</v>
      </c>
      <c r="I18" s="276">
        <v>0.025470876064079363</v>
      </c>
      <c r="J18" s="276">
        <v>0</v>
      </c>
      <c r="K18" s="276">
        <v>0</v>
      </c>
      <c r="L18" s="279">
        <v>0</v>
      </c>
      <c r="M18" s="276">
        <v>0.03976538423302515</v>
      </c>
      <c r="N18" s="276">
        <v>0.04589735079944556</v>
      </c>
      <c r="O18" s="276">
        <v>0.06707317073170732</v>
      </c>
      <c r="P18" s="276">
        <v>0</v>
      </c>
      <c r="Q18" s="276">
        <v>0</v>
      </c>
      <c r="R18" s="278">
        <v>0</v>
      </c>
    </row>
    <row r="19" spans="1:18" ht="22.5" customHeight="1">
      <c r="A19" s="274">
        <v>9</v>
      </c>
      <c r="B19" s="275" t="s">
        <v>384</v>
      </c>
      <c r="C19" s="276">
        <v>0.028392860812560365</v>
      </c>
      <c r="D19" s="276">
        <v>0.015396955701636201</v>
      </c>
      <c r="E19" s="276">
        <v>0.0224</v>
      </c>
      <c r="F19" s="276">
        <v>0.053938147205467024</v>
      </c>
      <c r="G19" s="276">
        <v>0.06689078527713128</v>
      </c>
      <c r="H19" s="276">
        <v>0.009151921903599756</v>
      </c>
      <c r="I19" s="276">
        <v>0.03351431061063074</v>
      </c>
      <c r="J19" s="276">
        <v>0</v>
      </c>
      <c r="K19" s="276">
        <v>0</v>
      </c>
      <c r="L19" s="279">
        <v>0</v>
      </c>
      <c r="M19" s="276">
        <v>0.029824038174768863</v>
      </c>
      <c r="N19" s="276">
        <v>0.030250082970540576</v>
      </c>
      <c r="O19" s="276">
        <v>0.04878048780487805</v>
      </c>
      <c r="P19" s="276">
        <v>0</v>
      </c>
      <c r="Q19" s="276">
        <v>0</v>
      </c>
      <c r="R19" s="278">
        <v>0</v>
      </c>
    </row>
    <row r="20" spans="1:18" ht="22.5" customHeight="1">
      <c r="A20" s="274">
        <v>10</v>
      </c>
      <c r="B20" s="275" t="s">
        <v>385</v>
      </c>
      <c r="C20" s="276">
        <v>0.02242041881588952</v>
      </c>
      <c r="D20" s="276">
        <v>0.007018555305589151</v>
      </c>
      <c r="E20" s="276">
        <v>0.0124</v>
      </c>
      <c r="F20" s="276">
        <v>0.041490882465743874</v>
      </c>
      <c r="G20" s="276">
        <v>0.052581673993621236</v>
      </c>
      <c r="H20" s="276">
        <v>0.003050640634533252</v>
      </c>
      <c r="I20" s="276">
        <v>0.025470876064079363</v>
      </c>
      <c r="J20" s="276">
        <v>0</v>
      </c>
      <c r="K20" s="276">
        <v>0.0015151515151515152</v>
      </c>
      <c r="L20" s="279">
        <v>0</v>
      </c>
      <c r="M20" s="276">
        <v>0.02733870166020479</v>
      </c>
      <c r="N20" s="276">
        <v>0.035784706089061556</v>
      </c>
      <c r="O20" s="276">
        <v>0.01016260162601626</v>
      </c>
      <c r="P20" s="276">
        <v>0</v>
      </c>
      <c r="Q20" s="276">
        <v>0</v>
      </c>
      <c r="R20" s="278">
        <v>0</v>
      </c>
    </row>
    <row r="21" spans="1:18" ht="22.5" customHeight="1">
      <c r="A21" s="274">
        <v>11</v>
      </c>
      <c r="B21" s="275" t="s">
        <v>386</v>
      </c>
      <c r="C21" s="276">
        <v>0.02351472431721502</v>
      </c>
      <c r="D21" s="276">
        <v>0.004750057965746944</v>
      </c>
      <c r="E21" s="276">
        <v>0.0032</v>
      </c>
      <c r="F21" s="276">
        <v>0.03905024232070012</v>
      </c>
      <c r="G21" s="276">
        <v>0.05775364192742005</v>
      </c>
      <c r="H21" s="276">
        <v>0.00254220052877771</v>
      </c>
      <c r="I21" s="276">
        <v>0.014746296668677526</v>
      </c>
      <c r="J21" s="276">
        <v>0</v>
      </c>
      <c r="K21" s="276">
        <v>0</v>
      </c>
      <c r="L21" s="279">
        <v>0</v>
      </c>
      <c r="M21" s="276">
        <v>0.01839149020777413</v>
      </c>
      <c r="N21" s="276">
        <v>0.017902114284598716</v>
      </c>
      <c r="O21" s="276">
        <v>0.019308943089430895</v>
      </c>
      <c r="P21" s="276">
        <v>0</v>
      </c>
      <c r="Q21" s="276">
        <v>0</v>
      </c>
      <c r="R21" s="278">
        <v>0</v>
      </c>
    </row>
    <row r="22" spans="1:18" ht="22.5" customHeight="1">
      <c r="A22" s="274">
        <v>12</v>
      </c>
      <c r="B22" s="275" t="s">
        <v>387</v>
      </c>
      <c r="C22" s="276">
        <v>0.012972400895994739</v>
      </c>
      <c r="D22" s="276">
        <v>0.006141235892390507</v>
      </c>
      <c r="E22" s="276">
        <v>0.0032</v>
      </c>
      <c r="F22" s="276">
        <v>0.04539590669781388</v>
      </c>
      <c r="G22" s="276">
        <v>0.07240755107318335</v>
      </c>
      <c r="H22" s="276">
        <v>0.0024405125076266015</v>
      </c>
      <c r="I22" s="276">
        <v>0.03351431061063074</v>
      </c>
      <c r="J22" s="276">
        <v>0</v>
      </c>
      <c r="K22" s="276">
        <v>0</v>
      </c>
      <c r="L22" s="279">
        <v>0</v>
      </c>
      <c r="M22" s="276">
        <v>0.025101898797097125</v>
      </c>
      <c r="N22" s="276">
        <v>0.02406145676746774</v>
      </c>
      <c r="O22" s="276">
        <v>0.019308943089430895</v>
      </c>
      <c r="P22" s="276">
        <v>0</v>
      </c>
      <c r="Q22" s="276">
        <v>0</v>
      </c>
      <c r="R22" s="278">
        <v>0</v>
      </c>
    </row>
    <row r="23" spans="1:18" ht="18.75">
      <c r="A23" s="280"/>
      <c r="B23" s="280"/>
      <c r="C23" s="281"/>
      <c r="D23" s="281"/>
      <c r="E23" s="281"/>
      <c r="F23" s="281"/>
      <c r="G23" s="281"/>
      <c r="H23" s="281"/>
      <c r="I23" s="281"/>
      <c r="J23" s="281"/>
      <c r="K23" s="281"/>
      <c r="L23" s="281"/>
      <c r="M23" s="281"/>
      <c r="N23" s="281"/>
      <c r="O23" s="281"/>
      <c r="P23" s="281"/>
      <c r="Q23" s="281"/>
      <c r="R23" s="281"/>
    </row>
    <row r="24" spans="3:17" ht="18.75">
      <c r="C24" s="282"/>
      <c r="D24" s="282"/>
      <c r="E24" s="282"/>
      <c r="F24" s="282"/>
      <c r="G24" s="282"/>
      <c r="H24" s="282"/>
      <c r="I24" s="282"/>
      <c r="J24" s="282"/>
      <c r="K24" s="282"/>
      <c r="L24" s="282"/>
      <c r="M24" s="282"/>
      <c r="N24" s="282"/>
      <c r="O24" s="282"/>
      <c r="P24" s="282"/>
      <c r="Q24" s="282"/>
    </row>
    <row r="25" ht="18.75">
      <c r="R25" s="284"/>
    </row>
  </sheetData>
  <sheetProtection/>
  <mergeCells count="24">
    <mergeCell ref="J7:J9"/>
    <mergeCell ref="O1:Q1"/>
    <mergeCell ref="A2:Q2"/>
    <mergeCell ref="A3:Q3"/>
    <mergeCell ref="A4:Q4"/>
    <mergeCell ref="P5:Q5"/>
    <mergeCell ref="A6:A9"/>
    <mergeCell ref="B6:B9"/>
    <mergeCell ref="C6:R6"/>
    <mergeCell ref="C7:C9"/>
    <mergeCell ref="D7:D9"/>
    <mergeCell ref="E7:E9"/>
    <mergeCell ref="F7:F9"/>
    <mergeCell ref="G7:G9"/>
    <mergeCell ref="H7:H9"/>
    <mergeCell ref="I7:I9"/>
    <mergeCell ref="Q7:Q9"/>
    <mergeCell ref="R7:R9"/>
    <mergeCell ref="K7:K9"/>
    <mergeCell ref="L7:L9"/>
    <mergeCell ref="M7:M9"/>
    <mergeCell ref="N7:N9"/>
    <mergeCell ref="O7:O9"/>
    <mergeCell ref="P7:P9"/>
  </mergeCells>
  <printOptions/>
  <pageMargins left="0.7" right="0.2" top="0.25" bottom="0.2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28"/>
  <sheetViews>
    <sheetView zoomScalePageLayoutView="0" workbookViewId="0" topLeftCell="A1">
      <selection activeCell="A4" sqref="A4"/>
    </sheetView>
  </sheetViews>
  <sheetFormatPr defaultColWidth="10.375" defaultRowHeight="15.75"/>
  <cols>
    <col min="1" max="1" width="5.125" style="285" customWidth="1"/>
    <col min="2" max="2" width="15.75390625" style="23" customWidth="1"/>
    <col min="3" max="3" width="11.75390625" style="23" customWidth="1"/>
    <col min="4" max="4" width="10.875" style="23" customWidth="1"/>
    <col min="5" max="5" width="12.875" style="23" customWidth="1"/>
    <col min="6" max="6" width="15.125" style="23" customWidth="1"/>
    <col min="7" max="7" width="11.75390625" style="23" customWidth="1"/>
    <col min="8" max="8" width="13.25390625" style="23" customWidth="1"/>
    <col min="9" max="9" width="14.25390625" style="23" customWidth="1"/>
    <col min="10" max="10" width="11.75390625" style="23" customWidth="1"/>
    <col min="11" max="16384" width="10.375" style="23" customWidth="1"/>
  </cols>
  <sheetData>
    <row r="1" spans="9:11" ht="16.5">
      <c r="I1" s="586" t="s">
        <v>388</v>
      </c>
      <c r="J1" s="586"/>
      <c r="K1" s="286"/>
    </row>
    <row r="2" spans="1:10" s="495" customFormat="1" ht="34.5" customHeight="1">
      <c r="A2" s="627" t="s">
        <v>389</v>
      </c>
      <c r="B2" s="628"/>
      <c r="C2" s="628"/>
      <c r="D2" s="628"/>
      <c r="E2" s="628"/>
      <c r="F2" s="628"/>
      <c r="G2" s="628"/>
      <c r="H2" s="628"/>
      <c r="I2" s="628"/>
      <c r="J2" s="628"/>
    </row>
    <row r="3" spans="1:16" s="288" customFormat="1" ht="20.25" customHeight="1">
      <c r="A3" s="621" t="str">
        <f>'CK46'!A3:C3</f>
        <v>(Kèm theo Công văn số: 4330 /STC-QLNS ngày 27/12/2021 của Sở Tài chính Hải Dương)</v>
      </c>
      <c r="B3" s="621"/>
      <c r="C3" s="621"/>
      <c r="D3" s="621"/>
      <c r="E3" s="621"/>
      <c r="F3" s="621"/>
      <c r="G3" s="621"/>
      <c r="H3" s="621"/>
      <c r="I3" s="621"/>
      <c r="J3" s="621"/>
      <c r="K3" s="287"/>
      <c r="L3" s="287"/>
      <c r="M3" s="287"/>
      <c r="N3" s="287"/>
      <c r="O3" s="287"/>
      <c r="P3" s="287"/>
    </row>
    <row r="4" spans="7:10" ht="22.5" customHeight="1">
      <c r="G4" s="629" t="s">
        <v>2</v>
      </c>
      <c r="H4" s="629"/>
      <c r="I4" s="629"/>
      <c r="J4" s="629"/>
    </row>
    <row r="5" spans="1:10" s="288" customFormat="1" ht="18" customHeight="1">
      <c r="A5" s="630" t="s">
        <v>63</v>
      </c>
      <c r="B5" s="630" t="s">
        <v>390</v>
      </c>
      <c r="C5" s="630" t="s">
        <v>391</v>
      </c>
      <c r="D5" s="632" t="s">
        <v>392</v>
      </c>
      <c r="E5" s="633"/>
      <c r="F5" s="634"/>
      <c r="G5" s="630" t="s">
        <v>393</v>
      </c>
      <c r="H5" s="630" t="s">
        <v>394</v>
      </c>
      <c r="I5" s="630" t="s">
        <v>22</v>
      </c>
      <c r="J5" s="630" t="s">
        <v>395</v>
      </c>
    </row>
    <row r="6" spans="1:10" s="288" customFormat="1" ht="16.5">
      <c r="A6" s="631"/>
      <c r="B6" s="631"/>
      <c r="C6" s="630"/>
      <c r="D6" s="630" t="s">
        <v>288</v>
      </c>
      <c r="E6" s="635" t="s">
        <v>396</v>
      </c>
      <c r="F6" s="635" t="s">
        <v>397</v>
      </c>
      <c r="G6" s="630"/>
      <c r="H6" s="630"/>
      <c r="I6" s="630"/>
      <c r="J6" s="630"/>
    </row>
    <row r="7" spans="1:10" s="288" customFormat="1" ht="16.5">
      <c r="A7" s="631"/>
      <c r="B7" s="631"/>
      <c r="C7" s="630"/>
      <c r="D7" s="630"/>
      <c r="E7" s="635"/>
      <c r="F7" s="635"/>
      <c r="G7" s="630"/>
      <c r="H7" s="630"/>
      <c r="I7" s="630"/>
      <c r="J7" s="630"/>
    </row>
    <row r="8" spans="1:10" s="288" customFormat="1" ht="11.25" customHeight="1">
      <c r="A8" s="631"/>
      <c r="B8" s="631"/>
      <c r="C8" s="630"/>
      <c r="D8" s="630"/>
      <c r="E8" s="635"/>
      <c r="F8" s="635"/>
      <c r="G8" s="630"/>
      <c r="H8" s="630"/>
      <c r="I8" s="630"/>
      <c r="J8" s="630"/>
    </row>
    <row r="9" spans="1:10" s="288" customFormat="1" ht="18" customHeight="1">
      <c r="A9" s="631"/>
      <c r="B9" s="631"/>
      <c r="C9" s="630"/>
      <c r="D9" s="630"/>
      <c r="E9" s="635"/>
      <c r="F9" s="635"/>
      <c r="G9" s="630"/>
      <c r="H9" s="630"/>
      <c r="I9" s="630"/>
      <c r="J9" s="630"/>
    </row>
    <row r="10" spans="1:10" s="291" customFormat="1" ht="15.75">
      <c r="A10" s="289" t="s">
        <v>6</v>
      </c>
      <c r="B10" s="289" t="s">
        <v>23</v>
      </c>
      <c r="C10" s="290">
        <v>1</v>
      </c>
      <c r="D10" s="289">
        <v>2</v>
      </c>
      <c r="E10" s="290">
        <v>3</v>
      </c>
      <c r="F10" s="289">
        <v>4</v>
      </c>
      <c r="G10" s="290">
        <v>5</v>
      </c>
      <c r="H10" s="289">
        <v>6</v>
      </c>
      <c r="I10" s="290">
        <v>7</v>
      </c>
      <c r="J10" s="289">
        <v>8</v>
      </c>
    </row>
    <row r="11" spans="1:12" s="288" customFormat="1" ht="27" customHeight="1">
      <c r="A11" s="292"/>
      <c r="B11" s="293" t="s">
        <v>212</v>
      </c>
      <c r="C11" s="294">
        <f>SUM(C13:C24)</f>
        <v>4965940</v>
      </c>
      <c r="D11" s="294">
        <f>SUM(D13:D24)</f>
        <v>4073252</v>
      </c>
      <c r="E11" s="294">
        <f>SUM(E13:E24)</f>
        <v>104237</v>
      </c>
      <c r="F11" s="294">
        <f>SUM(F13:F24)</f>
        <v>3969015</v>
      </c>
      <c r="G11" s="294">
        <f>SUM(G13:G24)</f>
        <v>3887484.0408163266</v>
      </c>
      <c r="H11" s="294"/>
      <c r="I11" s="294"/>
      <c r="J11" s="294">
        <f>SUM(J13:J24)</f>
        <v>8399304.040816326</v>
      </c>
      <c r="K11" s="295"/>
      <c r="L11" s="295"/>
    </row>
    <row r="12" spans="1:12" s="288" customFormat="1" ht="16.5">
      <c r="A12" s="296"/>
      <c r="B12" s="297"/>
      <c r="C12" s="298"/>
      <c r="D12" s="298"/>
      <c r="E12" s="298"/>
      <c r="F12" s="298"/>
      <c r="G12" s="298"/>
      <c r="H12" s="298"/>
      <c r="I12" s="298"/>
      <c r="J12" s="298"/>
      <c r="K12" s="295"/>
      <c r="L12" s="295"/>
    </row>
    <row r="13" spans="1:12" ht="25.5" customHeight="1">
      <c r="A13" s="299">
        <v>1</v>
      </c>
      <c r="B13" s="300" t="s">
        <v>398</v>
      </c>
      <c r="C13" s="301">
        <v>1328670</v>
      </c>
      <c r="D13" s="302">
        <v>1260536</v>
      </c>
      <c r="E13" s="302">
        <v>40450</v>
      </c>
      <c r="F13" s="302">
        <v>1220086</v>
      </c>
      <c r="G13" s="303">
        <v>280237</v>
      </c>
      <c r="H13" s="304"/>
      <c r="I13" s="304"/>
      <c r="J13" s="305">
        <v>1593137</v>
      </c>
      <c r="K13" s="36"/>
      <c r="L13" s="295"/>
    </row>
    <row r="14" spans="1:12" ht="29.25" customHeight="1">
      <c r="A14" s="299">
        <v>2</v>
      </c>
      <c r="B14" s="306" t="s">
        <v>399</v>
      </c>
      <c r="C14" s="301">
        <v>521980</v>
      </c>
      <c r="D14" s="302">
        <v>424439</v>
      </c>
      <c r="E14" s="302">
        <v>9340</v>
      </c>
      <c r="F14" s="302">
        <v>415099</v>
      </c>
      <c r="G14" s="303">
        <v>309499</v>
      </c>
      <c r="H14" s="304"/>
      <c r="I14" s="304"/>
      <c r="J14" s="305">
        <v>771271</v>
      </c>
      <c r="K14" s="36"/>
      <c r="L14" s="295"/>
    </row>
    <row r="15" spans="1:12" ht="29.25" customHeight="1">
      <c r="A15" s="299">
        <v>3</v>
      </c>
      <c r="B15" s="306" t="s">
        <v>400</v>
      </c>
      <c r="C15" s="301">
        <v>300300</v>
      </c>
      <c r="D15" s="302">
        <v>238726</v>
      </c>
      <c r="E15" s="302">
        <v>7280</v>
      </c>
      <c r="F15" s="302">
        <v>231446</v>
      </c>
      <c r="G15" s="303">
        <v>316748</v>
      </c>
      <c r="H15" s="304"/>
      <c r="I15" s="304"/>
      <c r="J15" s="305">
        <v>588565</v>
      </c>
      <c r="K15" s="36"/>
      <c r="L15" s="295"/>
    </row>
    <row r="16" spans="1:12" ht="29.25" customHeight="1">
      <c r="A16" s="299">
        <v>4</v>
      </c>
      <c r="B16" s="306" t="s">
        <v>401</v>
      </c>
      <c r="C16" s="301">
        <v>363450</v>
      </c>
      <c r="D16" s="302">
        <v>316483.5</v>
      </c>
      <c r="E16" s="302">
        <v>11800</v>
      </c>
      <c r="F16" s="302">
        <v>304683.5</v>
      </c>
      <c r="G16" s="303">
        <v>337825.5</v>
      </c>
      <c r="H16" s="304"/>
      <c r="I16" s="304"/>
      <c r="J16" s="305">
        <v>692749</v>
      </c>
      <c r="K16" s="36"/>
      <c r="L16" s="295"/>
    </row>
    <row r="17" spans="1:12" ht="29.25" customHeight="1">
      <c r="A17" s="299">
        <v>5</v>
      </c>
      <c r="B17" s="306" t="s">
        <v>402</v>
      </c>
      <c r="C17" s="301">
        <v>355200</v>
      </c>
      <c r="D17" s="302">
        <v>254551</v>
      </c>
      <c r="E17" s="302">
        <v>3750</v>
      </c>
      <c r="F17" s="302">
        <v>250801</v>
      </c>
      <c r="G17" s="303">
        <v>302468</v>
      </c>
      <c r="H17" s="304"/>
      <c r="I17" s="304"/>
      <c r="J17" s="305">
        <v>590316</v>
      </c>
      <c r="K17" s="36"/>
      <c r="L17" s="295"/>
    </row>
    <row r="18" spans="1:12" ht="29.25" customHeight="1">
      <c r="A18" s="299">
        <v>6</v>
      </c>
      <c r="B18" s="306" t="s">
        <v>403</v>
      </c>
      <c r="C18" s="301">
        <v>332950</v>
      </c>
      <c r="D18" s="302">
        <v>239941.5</v>
      </c>
      <c r="E18" s="302">
        <v>4182</v>
      </c>
      <c r="F18" s="302">
        <v>235759.5</v>
      </c>
      <c r="G18" s="303">
        <v>338322.5</v>
      </c>
      <c r="H18" s="304"/>
      <c r="I18" s="304"/>
      <c r="J18" s="305">
        <v>611361</v>
      </c>
      <c r="K18" s="36"/>
      <c r="L18" s="295"/>
    </row>
    <row r="19" spans="1:12" ht="29.25" customHeight="1">
      <c r="A19" s="299">
        <v>7</v>
      </c>
      <c r="B19" s="306" t="s">
        <v>404</v>
      </c>
      <c r="C19" s="301">
        <v>338850</v>
      </c>
      <c r="D19" s="302">
        <v>256275</v>
      </c>
      <c r="E19" s="302">
        <v>6830</v>
      </c>
      <c r="F19" s="302">
        <v>249445</v>
      </c>
      <c r="G19" s="303">
        <v>297718</v>
      </c>
      <c r="H19" s="304"/>
      <c r="I19" s="304"/>
      <c r="J19" s="305">
        <v>589409</v>
      </c>
      <c r="K19" s="36"/>
      <c r="L19" s="295"/>
    </row>
    <row r="20" spans="1:12" ht="29.25" customHeight="1">
      <c r="A20" s="299">
        <v>8</v>
      </c>
      <c r="B20" s="306" t="s">
        <v>405</v>
      </c>
      <c r="C20" s="301">
        <v>285700</v>
      </c>
      <c r="D20" s="302">
        <v>207803</v>
      </c>
      <c r="E20" s="302">
        <v>5280</v>
      </c>
      <c r="F20" s="302">
        <v>202523</v>
      </c>
      <c r="G20" s="303">
        <v>282800</v>
      </c>
      <c r="H20" s="304"/>
      <c r="I20" s="304"/>
      <c r="J20" s="305">
        <v>519655</v>
      </c>
      <c r="K20" s="36"/>
      <c r="L20" s="295"/>
    </row>
    <row r="21" spans="1:12" ht="29.25" customHeight="1">
      <c r="A21" s="299">
        <v>9</v>
      </c>
      <c r="B21" s="306" t="s">
        <v>406</v>
      </c>
      <c r="C21" s="301">
        <v>285000</v>
      </c>
      <c r="D21" s="302">
        <v>229300</v>
      </c>
      <c r="E21" s="302">
        <v>5000</v>
      </c>
      <c r="F21" s="302">
        <v>224300</v>
      </c>
      <c r="G21" s="303">
        <v>393239</v>
      </c>
      <c r="H21" s="304"/>
      <c r="I21" s="304"/>
      <c r="J21" s="305">
        <v>663380</v>
      </c>
      <c r="K21" s="36"/>
      <c r="L21" s="295"/>
    </row>
    <row r="22" spans="1:12" ht="29.25" customHeight="1">
      <c r="A22" s="299">
        <v>10</v>
      </c>
      <c r="B22" s="306" t="s">
        <v>407</v>
      </c>
      <c r="C22" s="301">
        <v>271580</v>
      </c>
      <c r="D22" s="302">
        <v>201870</v>
      </c>
      <c r="E22" s="302">
        <v>2030</v>
      </c>
      <c r="F22" s="302">
        <v>199840</v>
      </c>
      <c r="G22" s="303">
        <v>346452</v>
      </c>
      <c r="H22" s="304"/>
      <c r="I22" s="304"/>
      <c r="J22" s="305">
        <v>584048</v>
      </c>
      <c r="K22" s="36"/>
      <c r="L22" s="295"/>
    </row>
    <row r="23" spans="1:12" ht="24.75" customHeight="1">
      <c r="A23" s="299">
        <v>11</v>
      </c>
      <c r="B23" s="306" t="s">
        <v>408</v>
      </c>
      <c r="C23" s="301">
        <v>269010</v>
      </c>
      <c r="D23" s="302">
        <v>200669</v>
      </c>
      <c r="E23" s="302">
        <v>4540</v>
      </c>
      <c r="F23" s="302">
        <v>196129</v>
      </c>
      <c r="G23" s="303">
        <v>373312.0408163265</v>
      </c>
      <c r="H23" s="304"/>
      <c r="I23" s="304"/>
      <c r="J23" s="305">
        <v>610742.0408163265</v>
      </c>
      <c r="K23" s="36"/>
      <c r="L23" s="295"/>
    </row>
    <row r="24" spans="1:12" ht="30" customHeight="1">
      <c r="A24" s="307">
        <v>12</v>
      </c>
      <c r="B24" s="308" t="s">
        <v>409</v>
      </c>
      <c r="C24" s="494">
        <v>313250</v>
      </c>
      <c r="D24" s="309">
        <v>242658</v>
      </c>
      <c r="E24" s="309">
        <v>3755</v>
      </c>
      <c r="F24" s="309">
        <v>238903</v>
      </c>
      <c r="G24" s="310">
        <v>308863</v>
      </c>
      <c r="H24" s="311"/>
      <c r="I24" s="311"/>
      <c r="J24" s="312">
        <v>584671</v>
      </c>
      <c r="K24" s="36"/>
      <c r="L24" s="295"/>
    </row>
    <row r="25" spans="3:11" ht="16.5">
      <c r="C25" s="36"/>
      <c r="D25" s="36"/>
      <c r="E25" s="36"/>
      <c r="F25" s="36"/>
      <c r="G25" s="36"/>
      <c r="H25" s="36"/>
      <c r="I25" s="36"/>
      <c r="J25" s="36"/>
      <c r="K25" s="36"/>
    </row>
    <row r="26" spans="3:11" ht="16.5">
      <c r="C26" s="36"/>
      <c r="D26" s="36"/>
      <c r="E26" s="36"/>
      <c r="F26" s="36"/>
      <c r="G26" s="36"/>
      <c r="H26" s="36"/>
      <c r="I26" s="36"/>
      <c r="J26" s="36"/>
      <c r="K26" s="36"/>
    </row>
    <row r="27" spans="2:11" ht="16.5">
      <c r="B27" s="313"/>
      <c r="C27" s="36"/>
      <c r="D27" s="36"/>
      <c r="E27" s="36"/>
      <c r="F27" s="36"/>
      <c r="G27" s="36"/>
      <c r="H27" s="36"/>
      <c r="I27" s="36"/>
      <c r="J27" s="36"/>
      <c r="K27" s="36"/>
    </row>
    <row r="28" spans="3:11" ht="16.5">
      <c r="C28" s="36"/>
      <c r="D28" s="36"/>
      <c r="E28" s="36"/>
      <c r="F28" s="36"/>
      <c r="G28" s="36"/>
      <c r="H28" s="36"/>
      <c r="I28" s="36"/>
      <c r="J28" s="36"/>
      <c r="K28" s="36"/>
    </row>
  </sheetData>
  <sheetProtection/>
  <mergeCells count="15">
    <mergeCell ref="I1:J1"/>
    <mergeCell ref="A2:J2"/>
    <mergeCell ref="A3:J3"/>
    <mergeCell ref="G4:J4"/>
    <mergeCell ref="A5:A9"/>
    <mergeCell ref="B5:B9"/>
    <mergeCell ref="C5:C9"/>
    <mergeCell ref="D5:F5"/>
    <mergeCell ref="G5:G9"/>
    <mergeCell ref="H5:H9"/>
    <mergeCell ref="I5:I9"/>
    <mergeCell ref="J5:J9"/>
    <mergeCell ref="D6:D9"/>
    <mergeCell ref="E6:E9"/>
    <mergeCell ref="F6:F9"/>
  </mergeCells>
  <printOptions/>
  <pageMargins left="0.7" right="0.2" top="0.1" bottom="0.1" header="0.1" footer="0.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20"/>
  <sheetViews>
    <sheetView zoomScalePageLayoutView="0" workbookViewId="0" topLeftCell="A1">
      <selection activeCell="J3" sqref="J3"/>
    </sheetView>
  </sheetViews>
  <sheetFormatPr defaultColWidth="8.25390625" defaultRowHeight="15.75"/>
  <cols>
    <col min="1" max="1" width="5.00390625" style="23" customWidth="1"/>
    <col min="2" max="2" width="17.875" style="23" customWidth="1"/>
    <col min="3" max="3" width="14.625" style="285" customWidth="1"/>
    <col min="4" max="4" width="18.75390625" style="23" customWidth="1"/>
    <col min="5" max="5" width="19.75390625" style="285" customWidth="1"/>
    <col min="6" max="6" width="17.125" style="23" customWidth="1"/>
    <col min="7" max="16384" width="8.25390625" style="23" customWidth="1"/>
  </cols>
  <sheetData>
    <row r="1" spans="1:7" ht="16.5">
      <c r="A1" s="314"/>
      <c r="E1" s="586" t="s">
        <v>410</v>
      </c>
      <c r="F1" s="586"/>
      <c r="G1" s="315"/>
    </row>
    <row r="2" spans="1:6" ht="48" customHeight="1">
      <c r="A2" s="636" t="s">
        <v>411</v>
      </c>
      <c r="B2" s="636"/>
      <c r="C2" s="636"/>
      <c r="D2" s="636"/>
      <c r="E2" s="636"/>
      <c r="F2" s="636"/>
    </row>
    <row r="3" spans="1:9" ht="27" customHeight="1">
      <c r="A3" s="621" t="str">
        <f>'CK46'!A3:C3</f>
        <v>(Kèm theo Công văn số: 4330 /STC-QLNS ngày 27/12/2021 của Sở Tài chính Hải Dương)</v>
      </c>
      <c r="B3" s="621"/>
      <c r="C3" s="621"/>
      <c r="D3" s="621"/>
      <c r="E3" s="621"/>
      <c r="F3" s="621"/>
      <c r="G3" s="287"/>
      <c r="H3" s="287"/>
      <c r="I3" s="287"/>
    </row>
    <row r="4" ht="16.5">
      <c r="A4" s="316"/>
    </row>
    <row r="5" ht="16.5">
      <c r="F5" s="317" t="s">
        <v>201</v>
      </c>
    </row>
    <row r="6" spans="1:6" s="319" customFormat="1" ht="113.25" customHeight="1">
      <c r="A6" s="318" t="s">
        <v>3</v>
      </c>
      <c r="B6" s="318" t="s">
        <v>287</v>
      </c>
      <c r="C6" s="318" t="s">
        <v>288</v>
      </c>
      <c r="D6" s="318" t="s">
        <v>412</v>
      </c>
      <c r="E6" s="318" t="s">
        <v>413</v>
      </c>
      <c r="F6" s="318" t="s">
        <v>414</v>
      </c>
    </row>
    <row r="7" spans="1:6" s="337" customFormat="1" ht="31.5" customHeight="1">
      <c r="A7" s="336" t="s">
        <v>6</v>
      </c>
      <c r="B7" s="336" t="s">
        <v>23</v>
      </c>
      <c r="C7" s="336" t="s">
        <v>415</v>
      </c>
      <c r="D7" s="336">
        <v>2</v>
      </c>
      <c r="E7" s="336">
        <v>3</v>
      </c>
      <c r="F7" s="336">
        <v>4</v>
      </c>
    </row>
    <row r="8" spans="1:6" ht="28.5" customHeight="1">
      <c r="A8" s="321"/>
      <c r="B8" s="322" t="s">
        <v>212</v>
      </c>
      <c r="C8" s="489">
        <f>SUM(C9:C20)</f>
        <v>768048</v>
      </c>
      <c r="D8" s="323"/>
      <c r="E8" s="489">
        <f>SUM(E9:E20)</f>
        <v>768048</v>
      </c>
      <c r="F8" s="323"/>
    </row>
    <row r="9" spans="1:6" ht="31.5" customHeight="1">
      <c r="A9" s="324">
        <v>1</v>
      </c>
      <c r="B9" s="325" t="s">
        <v>376</v>
      </c>
      <c r="C9" s="490">
        <f>D9+E9+F9</f>
        <v>66784</v>
      </c>
      <c r="D9" s="326"/>
      <c r="E9" s="492">
        <v>66784</v>
      </c>
      <c r="F9" s="326"/>
    </row>
    <row r="10" spans="1:6" ht="31.5" customHeight="1">
      <c r="A10" s="324">
        <v>2</v>
      </c>
      <c r="B10" s="325" t="s">
        <v>377</v>
      </c>
      <c r="C10" s="490">
        <f aca="true" t="shared" si="0" ref="C10:C20">D10+E10+F10</f>
        <v>61996</v>
      </c>
      <c r="D10" s="326"/>
      <c r="E10" s="492">
        <v>61996</v>
      </c>
      <c r="F10" s="326"/>
    </row>
    <row r="11" spans="1:6" ht="31.5" customHeight="1">
      <c r="A11" s="324">
        <v>3</v>
      </c>
      <c r="B11" s="325" t="s">
        <v>378</v>
      </c>
      <c r="C11" s="490">
        <f t="shared" si="0"/>
        <v>82467</v>
      </c>
      <c r="D11" s="326"/>
      <c r="E11" s="492">
        <v>82467</v>
      </c>
      <c r="F11" s="326"/>
    </row>
    <row r="12" spans="1:6" ht="31.5" customHeight="1">
      <c r="A12" s="324">
        <v>4</v>
      </c>
      <c r="B12" s="325" t="s">
        <v>379</v>
      </c>
      <c r="C12" s="490">
        <f t="shared" si="0"/>
        <v>79399</v>
      </c>
      <c r="D12" s="326"/>
      <c r="E12" s="492">
        <v>79399</v>
      </c>
      <c r="F12" s="326"/>
    </row>
    <row r="13" spans="1:6" ht="31.5" customHeight="1">
      <c r="A13" s="324">
        <v>5</v>
      </c>
      <c r="B13" s="325" t="s">
        <v>380</v>
      </c>
      <c r="C13" s="490">
        <f t="shared" si="0"/>
        <v>61524</v>
      </c>
      <c r="D13" s="326"/>
      <c r="E13" s="492">
        <v>61524</v>
      </c>
      <c r="F13" s="326"/>
    </row>
    <row r="14" spans="1:6" ht="31.5" customHeight="1">
      <c r="A14" s="324">
        <v>6</v>
      </c>
      <c r="B14" s="325" t="s">
        <v>381</v>
      </c>
      <c r="C14" s="490">
        <f t="shared" si="0"/>
        <v>62138</v>
      </c>
      <c r="D14" s="326"/>
      <c r="E14" s="492">
        <v>62138</v>
      </c>
      <c r="F14" s="326"/>
    </row>
    <row r="15" spans="1:6" ht="31.5" customHeight="1">
      <c r="A15" s="324">
        <v>7</v>
      </c>
      <c r="B15" s="325" t="s">
        <v>382</v>
      </c>
      <c r="C15" s="490">
        <f t="shared" si="0"/>
        <v>50034</v>
      </c>
      <c r="D15" s="326"/>
      <c r="E15" s="492">
        <v>50034</v>
      </c>
      <c r="F15" s="326"/>
    </row>
    <row r="16" spans="1:6" ht="31.5" customHeight="1">
      <c r="A16" s="324">
        <v>8</v>
      </c>
      <c r="B16" s="325" t="s">
        <v>383</v>
      </c>
      <c r="C16" s="490">
        <f t="shared" si="0"/>
        <v>59313</v>
      </c>
      <c r="D16" s="326"/>
      <c r="E16" s="492">
        <v>59313</v>
      </c>
      <c r="F16" s="326"/>
    </row>
    <row r="17" spans="1:6" ht="31.5" customHeight="1">
      <c r="A17" s="324">
        <v>9</v>
      </c>
      <c r="B17" s="325" t="s">
        <v>384</v>
      </c>
      <c r="C17" s="490">
        <f t="shared" si="0"/>
        <v>76118</v>
      </c>
      <c r="D17" s="326"/>
      <c r="E17" s="492">
        <v>76118</v>
      </c>
      <c r="F17" s="326"/>
    </row>
    <row r="18" spans="1:6" ht="31.5" customHeight="1">
      <c r="A18" s="324">
        <v>10</v>
      </c>
      <c r="B18" s="325" t="s">
        <v>385</v>
      </c>
      <c r="C18" s="490">
        <f t="shared" si="0"/>
        <v>54585</v>
      </c>
      <c r="D18" s="326"/>
      <c r="E18" s="492">
        <v>54585</v>
      </c>
      <c r="F18" s="326"/>
    </row>
    <row r="19" spans="1:6" ht="31.5" customHeight="1">
      <c r="A19" s="324">
        <v>11</v>
      </c>
      <c r="B19" s="325" t="s">
        <v>386</v>
      </c>
      <c r="C19" s="490">
        <f t="shared" si="0"/>
        <v>62150</v>
      </c>
      <c r="D19" s="326"/>
      <c r="E19" s="492">
        <v>62150</v>
      </c>
      <c r="F19" s="326"/>
    </row>
    <row r="20" spans="1:6" ht="31.5" customHeight="1">
      <c r="A20" s="327">
        <v>12</v>
      </c>
      <c r="B20" s="328" t="s">
        <v>387</v>
      </c>
      <c r="C20" s="491">
        <f t="shared" si="0"/>
        <v>51540</v>
      </c>
      <c r="D20" s="329"/>
      <c r="E20" s="493">
        <v>51540</v>
      </c>
      <c r="F20" s="329"/>
    </row>
  </sheetData>
  <sheetProtection/>
  <mergeCells count="3">
    <mergeCell ref="A2:F2"/>
    <mergeCell ref="A3:F3"/>
    <mergeCell ref="E1:F1"/>
  </mergeCells>
  <printOptions/>
  <pageMargins left="0.2" right="0.2"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S14"/>
  <sheetViews>
    <sheetView zoomScalePageLayoutView="0" workbookViewId="0" topLeftCell="A1">
      <selection activeCell="A4" sqref="A4"/>
    </sheetView>
  </sheetViews>
  <sheetFormatPr defaultColWidth="8.25390625" defaultRowHeight="43.5" customHeight="1"/>
  <cols>
    <col min="1" max="1" width="4.00390625" style="23" customWidth="1"/>
    <col min="2" max="2" width="23.875" style="23" customWidth="1"/>
    <col min="3" max="3" width="8.00390625" style="23" customWidth="1"/>
    <col min="4" max="4" width="8.625" style="23" customWidth="1"/>
    <col min="5" max="5" width="9.125" style="23" bestFit="1" customWidth="1"/>
    <col min="6" max="6" width="8.125" style="23" customWidth="1"/>
    <col min="7" max="7" width="8.875" style="23" customWidth="1"/>
    <col min="8" max="8" width="10.75390625" style="23" customWidth="1"/>
    <col min="9" max="9" width="11.625" style="23" customWidth="1"/>
    <col min="10" max="10" width="8.875" style="23" customWidth="1"/>
    <col min="11" max="12" width="10.625" style="23" customWidth="1"/>
    <col min="13" max="19" width="0" style="23" hidden="1" customWidth="1"/>
    <col min="20" max="16384" width="8.25390625" style="23" customWidth="1"/>
  </cols>
  <sheetData>
    <row r="1" spans="1:12" ht="16.5">
      <c r="A1" s="314"/>
      <c r="J1" s="586" t="s">
        <v>416</v>
      </c>
      <c r="K1" s="586"/>
      <c r="L1" s="586"/>
    </row>
    <row r="2" spans="1:19" s="331" customFormat="1" ht="56.25" customHeight="1">
      <c r="A2" s="636" t="s">
        <v>417</v>
      </c>
      <c r="B2" s="644"/>
      <c r="C2" s="644"/>
      <c r="D2" s="644"/>
      <c r="E2" s="644"/>
      <c r="F2" s="644"/>
      <c r="G2" s="644"/>
      <c r="H2" s="644"/>
      <c r="I2" s="644"/>
      <c r="J2" s="644"/>
      <c r="K2" s="644"/>
      <c r="L2" s="644"/>
      <c r="M2" s="330"/>
      <c r="N2" s="330"/>
      <c r="O2" s="330"/>
      <c r="P2" s="330"/>
      <c r="Q2" s="330"/>
      <c r="R2" s="330"/>
      <c r="S2" s="330"/>
    </row>
    <row r="3" spans="1:19" ht="28.5" customHeight="1">
      <c r="A3" s="621" t="str">
        <f>'CK46'!A3:C3</f>
        <v>(Kèm theo Công văn số: 4330 /STC-QLNS ngày 27/12/2021 của Sở Tài chính Hải Dương)</v>
      </c>
      <c r="B3" s="621"/>
      <c r="C3" s="621"/>
      <c r="D3" s="621"/>
      <c r="E3" s="621"/>
      <c r="F3" s="621"/>
      <c r="G3" s="621"/>
      <c r="H3" s="621"/>
      <c r="I3" s="621"/>
      <c r="J3" s="621"/>
      <c r="K3" s="621"/>
      <c r="L3" s="621"/>
      <c r="M3" s="332"/>
      <c r="N3" s="332"/>
      <c r="O3" s="332"/>
      <c r="P3" s="332"/>
      <c r="Q3" s="332"/>
      <c r="R3" s="332"/>
      <c r="S3" s="332"/>
    </row>
    <row r="4" ht="16.5">
      <c r="A4" s="316"/>
    </row>
    <row r="5" ht="16.5">
      <c r="K5" s="333" t="s">
        <v>201</v>
      </c>
    </row>
    <row r="6" spans="1:19" ht="27.75" customHeight="1">
      <c r="A6" s="642" t="s">
        <v>3</v>
      </c>
      <c r="B6" s="642" t="s">
        <v>287</v>
      </c>
      <c r="C6" s="642" t="s">
        <v>288</v>
      </c>
      <c r="D6" s="642" t="s">
        <v>289</v>
      </c>
      <c r="E6" s="642"/>
      <c r="F6" s="642" t="s">
        <v>418</v>
      </c>
      <c r="G6" s="642"/>
      <c r="H6" s="642"/>
      <c r="I6" s="642"/>
      <c r="J6" s="642"/>
      <c r="K6" s="642"/>
      <c r="L6" s="642"/>
      <c r="M6" s="640" t="s">
        <v>419</v>
      </c>
      <c r="N6" s="640"/>
      <c r="O6" s="640"/>
      <c r="P6" s="640"/>
      <c r="Q6" s="640"/>
      <c r="R6" s="640"/>
      <c r="S6" s="640"/>
    </row>
    <row r="7" spans="1:19" ht="30" customHeight="1">
      <c r="A7" s="642"/>
      <c r="B7" s="642"/>
      <c r="C7" s="642"/>
      <c r="D7" s="641" t="s">
        <v>420</v>
      </c>
      <c r="E7" s="641" t="s">
        <v>138</v>
      </c>
      <c r="F7" s="642" t="s">
        <v>288</v>
      </c>
      <c r="G7" s="641" t="s">
        <v>420</v>
      </c>
      <c r="H7" s="641"/>
      <c r="I7" s="641"/>
      <c r="J7" s="641" t="s">
        <v>138</v>
      </c>
      <c r="K7" s="641"/>
      <c r="L7" s="641"/>
      <c r="M7" s="640" t="s">
        <v>288</v>
      </c>
      <c r="N7" s="643" t="s">
        <v>420</v>
      </c>
      <c r="O7" s="643"/>
      <c r="P7" s="643"/>
      <c r="Q7" s="643" t="s">
        <v>138</v>
      </c>
      <c r="R7" s="643"/>
      <c r="S7" s="643"/>
    </row>
    <row r="8" spans="1:19" ht="49.5">
      <c r="A8" s="642"/>
      <c r="B8" s="642"/>
      <c r="C8" s="642"/>
      <c r="D8" s="641"/>
      <c r="E8" s="641"/>
      <c r="F8" s="642"/>
      <c r="G8" s="334" t="s">
        <v>288</v>
      </c>
      <c r="H8" s="334" t="s">
        <v>142</v>
      </c>
      <c r="I8" s="334" t="s">
        <v>140</v>
      </c>
      <c r="J8" s="334" t="s">
        <v>288</v>
      </c>
      <c r="K8" s="334" t="s">
        <v>142</v>
      </c>
      <c r="L8" s="334" t="s">
        <v>140</v>
      </c>
      <c r="M8" s="640"/>
      <c r="N8" s="335" t="s">
        <v>288</v>
      </c>
      <c r="O8" s="335" t="s">
        <v>142</v>
      </c>
      <c r="P8" s="335" t="s">
        <v>140</v>
      </c>
      <c r="Q8" s="335" t="s">
        <v>288</v>
      </c>
      <c r="R8" s="335" t="s">
        <v>142</v>
      </c>
      <c r="S8" s="335" t="s">
        <v>140</v>
      </c>
    </row>
    <row r="9" spans="1:19" s="337" customFormat="1" ht="31.5">
      <c r="A9" s="336" t="s">
        <v>6</v>
      </c>
      <c r="B9" s="336" t="s">
        <v>23</v>
      </c>
      <c r="C9" s="336" t="s">
        <v>122</v>
      </c>
      <c r="D9" s="336" t="s">
        <v>421</v>
      </c>
      <c r="E9" s="336" t="s">
        <v>422</v>
      </c>
      <c r="F9" s="336" t="s">
        <v>423</v>
      </c>
      <c r="G9" s="336" t="s">
        <v>424</v>
      </c>
      <c r="H9" s="336">
        <v>6</v>
      </c>
      <c r="I9" s="336">
        <v>7</v>
      </c>
      <c r="J9" s="336" t="s">
        <v>425</v>
      </c>
      <c r="K9" s="336">
        <v>9</v>
      </c>
      <c r="L9" s="336">
        <v>10</v>
      </c>
      <c r="M9" s="336" t="s">
        <v>426</v>
      </c>
      <c r="N9" s="336" t="s">
        <v>427</v>
      </c>
      <c r="O9" s="336">
        <v>13</v>
      </c>
      <c r="P9" s="336">
        <v>14</v>
      </c>
      <c r="Q9" s="336" t="s">
        <v>428</v>
      </c>
      <c r="R9" s="336">
        <v>16</v>
      </c>
      <c r="S9" s="336">
        <v>17</v>
      </c>
    </row>
    <row r="10" spans="1:19" s="341" customFormat="1" ht="44.25" customHeight="1">
      <c r="A10" s="338"/>
      <c r="B10" s="637" t="s">
        <v>429</v>
      </c>
      <c r="C10" s="638"/>
      <c r="D10" s="639"/>
      <c r="E10" s="339"/>
      <c r="F10" s="339"/>
      <c r="G10" s="339"/>
      <c r="H10" s="339"/>
      <c r="I10" s="339"/>
      <c r="J10" s="339"/>
      <c r="K10" s="339"/>
      <c r="L10" s="339"/>
      <c r="M10" s="340"/>
      <c r="N10" s="340"/>
      <c r="O10" s="340"/>
      <c r="P10" s="340"/>
      <c r="Q10" s="340"/>
      <c r="R10" s="340"/>
      <c r="S10" s="340"/>
    </row>
    <row r="11" spans="1:19" s="341" customFormat="1" ht="16.5">
      <c r="A11" s="342"/>
      <c r="B11" s="343"/>
      <c r="C11" s="344"/>
      <c r="D11" s="344"/>
      <c r="E11" s="344"/>
      <c r="F11" s="344"/>
      <c r="G11" s="344"/>
      <c r="H11" s="344"/>
      <c r="I11" s="344"/>
      <c r="J11" s="344"/>
      <c r="K11" s="344"/>
      <c r="L11" s="344"/>
      <c r="M11" s="345"/>
      <c r="N11" s="345"/>
      <c r="O11" s="345"/>
      <c r="P11" s="345"/>
      <c r="Q11" s="345"/>
      <c r="R11" s="345"/>
      <c r="S11" s="345"/>
    </row>
    <row r="12" spans="1:19" s="320" customFormat="1" ht="16.5">
      <c r="A12" s="346"/>
      <c r="B12" s="347"/>
      <c r="C12" s="348"/>
      <c r="D12" s="348"/>
      <c r="E12" s="348"/>
      <c r="F12" s="348"/>
      <c r="G12" s="348"/>
      <c r="H12" s="348"/>
      <c r="I12" s="348"/>
      <c r="J12" s="348"/>
      <c r="K12" s="349"/>
      <c r="L12" s="348"/>
      <c r="M12" s="350"/>
      <c r="N12" s="350"/>
      <c r="O12" s="350"/>
      <c r="P12" s="350"/>
      <c r="Q12" s="350"/>
      <c r="R12" s="350"/>
      <c r="S12" s="350"/>
    </row>
    <row r="13" spans="1:19" s="320" customFormat="1" ht="16.5">
      <c r="A13" s="351"/>
      <c r="B13" s="352"/>
      <c r="C13" s="353"/>
      <c r="D13" s="353"/>
      <c r="E13" s="353"/>
      <c r="F13" s="353"/>
      <c r="G13" s="353"/>
      <c r="H13" s="353"/>
      <c r="I13" s="353"/>
      <c r="J13" s="353"/>
      <c r="K13" s="353"/>
      <c r="L13" s="353"/>
      <c r="M13" s="350"/>
      <c r="N13" s="350"/>
      <c r="O13" s="350"/>
      <c r="P13" s="350"/>
      <c r="Q13" s="350"/>
      <c r="R13" s="350"/>
      <c r="S13" s="350"/>
    </row>
    <row r="14" spans="1:19" s="320" customFormat="1" ht="43.5" customHeight="1">
      <c r="A14" s="354"/>
      <c r="B14" s="355"/>
      <c r="C14" s="354"/>
      <c r="D14" s="354"/>
      <c r="E14" s="354"/>
      <c r="F14" s="354"/>
      <c r="G14" s="354"/>
      <c r="H14" s="354"/>
      <c r="I14" s="354"/>
      <c r="J14" s="354"/>
      <c r="K14" s="354"/>
      <c r="L14" s="354"/>
      <c r="M14" s="354"/>
      <c r="N14" s="354"/>
      <c r="O14" s="354"/>
      <c r="P14" s="354"/>
      <c r="Q14" s="354"/>
      <c r="R14" s="354"/>
      <c r="S14" s="354"/>
    </row>
  </sheetData>
  <sheetProtection/>
  <mergeCells count="18">
    <mergeCell ref="J1:L1"/>
    <mergeCell ref="A2:L2"/>
    <mergeCell ref="A3:L3"/>
    <mergeCell ref="A6:A8"/>
    <mergeCell ref="B6:B8"/>
    <mergeCell ref="C6:C8"/>
    <mergeCell ref="D6:E6"/>
    <mergeCell ref="F6:L6"/>
    <mergeCell ref="B10:D10"/>
    <mergeCell ref="M6:S6"/>
    <mergeCell ref="D7:D8"/>
    <mergeCell ref="E7:E8"/>
    <mergeCell ref="F7:F8"/>
    <mergeCell ref="G7:I7"/>
    <mergeCell ref="J7:L7"/>
    <mergeCell ref="M7:M8"/>
    <mergeCell ref="N7:P7"/>
    <mergeCell ref="Q7:S7"/>
  </mergeCells>
  <printOptions/>
  <pageMargins left="0.7" right="0.2"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Y106"/>
  <sheetViews>
    <sheetView zoomScalePageLayoutView="0" workbookViewId="0" topLeftCell="A1">
      <selection activeCell="X1" sqref="X1:AB65536"/>
    </sheetView>
  </sheetViews>
  <sheetFormatPr defaultColWidth="8.25390625" defaultRowHeight="15.75"/>
  <cols>
    <col min="1" max="1" width="3.375" style="356" customWidth="1"/>
    <col min="2" max="2" width="26.75390625" style="357" customWidth="1"/>
    <col min="3" max="3" width="5.875" style="356" customWidth="1"/>
    <col min="4" max="4" width="8.25390625" style="358" customWidth="1"/>
    <col min="5" max="5" width="6.25390625" style="356" customWidth="1"/>
    <col min="6" max="6" width="8.875" style="357" customWidth="1"/>
    <col min="7" max="7" width="9.875" style="357" customWidth="1"/>
    <col min="8" max="8" width="8.00390625" style="357" customWidth="1"/>
    <col min="9" max="9" width="9.25390625" style="357" customWidth="1"/>
    <col min="10" max="10" width="7.25390625" style="357" customWidth="1"/>
    <col min="11" max="11" width="9.25390625" style="357" customWidth="1"/>
    <col min="12" max="12" width="5.25390625" style="357" customWidth="1"/>
    <col min="13" max="13" width="7.75390625" style="357" customWidth="1"/>
    <col min="14" max="14" width="9.125" style="357" customWidth="1"/>
    <col min="15" max="15" width="6.75390625" style="357" customWidth="1"/>
    <col min="16" max="16" width="8.00390625" style="357" customWidth="1"/>
    <col min="17" max="17" width="5.125" style="357" customWidth="1"/>
    <col min="18" max="18" width="8.125" style="357" customWidth="1"/>
    <col min="19" max="19" width="10.25390625" style="396" customWidth="1"/>
    <col min="20" max="20" width="6.75390625" style="357" customWidth="1"/>
    <col min="21" max="21" width="5.25390625" style="357" customWidth="1"/>
    <col min="22" max="22" width="5.625" style="357" customWidth="1"/>
    <col min="23" max="23" width="9.875" style="357" customWidth="1"/>
    <col min="24" max="16384" width="8.25390625" style="361" customWidth="1"/>
  </cols>
  <sheetData>
    <row r="1" spans="18:22" ht="19.5" customHeight="1">
      <c r="R1" s="359"/>
      <c r="S1" s="360"/>
      <c r="T1" s="650" t="s">
        <v>430</v>
      </c>
      <c r="U1" s="650"/>
      <c r="V1" s="650"/>
    </row>
    <row r="2" spans="1:23" s="488" customFormat="1" ht="21" customHeight="1">
      <c r="A2" s="651" t="s">
        <v>431</v>
      </c>
      <c r="B2" s="652"/>
      <c r="C2" s="652"/>
      <c r="D2" s="652"/>
      <c r="E2" s="652"/>
      <c r="F2" s="652"/>
      <c r="G2" s="652"/>
      <c r="H2" s="652"/>
      <c r="I2" s="652"/>
      <c r="J2" s="652"/>
      <c r="K2" s="652"/>
      <c r="L2" s="652"/>
      <c r="M2" s="652"/>
      <c r="N2" s="652"/>
      <c r="O2" s="652"/>
      <c r="P2" s="652"/>
      <c r="Q2" s="652"/>
      <c r="R2" s="652"/>
      <c r="S2" s="652"/>
      <c r="T2" s="652"/>
      <c r="U2" s="652"/>
      <c r="V2" s="652"/>
      <c r="W2" s="652"/>
    </row>
    <row r="3" spans="1:23" ht="18.75">
      <c r="A3" s="653" t="str">
        <f>'CK46'!A3:C3</f>
        <v>(Kèm theo Công văn số: 4330 /STC-QLNS ngày 27/12/2021 của Sở Tài chính Hải Dương)</v>
      </c>
      <c r="B3" s="653"/>
      <c r="C3" s="653"/>
      <c r="D3" s="653"/>
      <c r="E3" s="653"/>
      <c r="F3" s="653"/>
      <c r="G3" s="653"/>
      <c r="H3" s="653"/>
      <c r="I3" s="653"/>
      <c r="J3" s="653"/>
      <c r="K3" s="653"/>
      <c r="L3" s="653"/>
      <c r="M3" s="653"/>
      <c r="N3" s="653"/>
      <c r="O3" s="653"/>
      <c r="P3" s="653"/>
      <c r="Q3" s="653"/>
      <c r="R3" s="653"/>
      <c r="S3" s="653"/>
      <c r="T3" s="654"/>
      <c r="U3" s="654"/>
      <c r="V3" s="654"/>
      <c r="W3" s="654"/>
    </row>
    <row r="4" spans="14:19" ht="18.75" customHeight="1">
      <c r="N4" s="655" t="s">
        <v>201</v>
      </c>
      <c r="O4" s="655"/>
      <c r="P4" s="655"/>
      <c r="Q4" s="655"/>
      <c r="R4" s="655"/>
      <c r="S4" s="655"/>
    </row>
    <row r="5" spans="1:23" s="362" customFormat="1" ht="18.75" customHeight="1">
      <c r="A5" s="648" t="s">
        <v>3</v>
      </c>
      <c r="B5" s="648" t="s">
        <v>432</v>
      </c>
      <c r="C5" s="648" t="s">
        <v>433</v>
      </c>
      <c r="D5" s="657" t="s">
        <v>434</v>
      </c>
      <c r="E5" s="645" t="s">
        <v>435</v>
      </c>
      <c r="F5" s="646"/>
      <c r="G5" s="646"/>
      <c r="H5" s="646"/>
      <c r="I5" s="646"/>
      <c r="J5" s="647"/>
      <c r="K5" s="660" t="s">
        <v>436</v>
      </c>
      <c r="L5" s="661"/>
      <c r="M5" s="661"/>
      <c r="N5" s="661"/>
      <c r="O5" s="662"/>
      <c r="P5" s="660" t="s">
        <v>437</v>
      </c>
      <c r="Q5" s="661"/>
      <c r="R5" s="661"/>
      <c r="S5" s="662"/>
      <c r="T5" s="660" t="s">
        <v>438</v>
      </c>
      <c r="U5" s="661"/>
      <c r="V5" s="661"/>
      <c r="W5" s="662"/>
    </row>
    <row r="6" spans="1:23" s="362" customFormat="1" ht="13.5" customHeight="1">
      <c r="A6" s="656"/>
      <c r="B6" s="656"/>
      <c r="C6" s="656"/>
      <c r="D6" s="658"/>
      <c r="E6" s="648" t="s">
        <v>439</v>
      </c>
      <c r="F6" s="645" t="s">
        <v>440</v>
      </c>
      <c r="G6" s="646"/>
      <c r="H6" s="646"/>
      <c r="I6" s="646"/>
      <c r="J6" s="647"/>
      <c r="K6" s="663"/>
      <c r="L6" s="664"/>
      <c r="M6" s="664"/>
      <c r="N6" s="664"/>
      <c r="O6" s="665"/>
      <c r="P6" s="663"/>
      <c r="Q6" s="664"/>
      <c r="R6" s="664"/>
      <c r="S6" s="665"/>
      <c r="T6" s="663"/>
      <c r="U6" s="664"/>
      <c r="V6" s="664"/>
      <c r="W6" s="665"/>
    </row>
    <row r="7" spans="1:23" s="362" customFormat="1" ht="21.75" customHeight="1">
      <c r="A7" s="656"/>
      <c r="B7" s="656"/>
      <c r="C7" s="656"/>
      <c r="D7" s="658"/>
      <c r="E7" s="656"/>
      <c r="F7" s="648" t="s">
        <v>288</v>
      </c>
      <c r="G7" s="645" t="s">
        <v>441</v>
      </c>
      <c r="H7" s="646"/>
      <c r="I7" s="646"/>
      <c r="J7" s="647"/>
      <c r="K7" s="648" t="s">
        <v>288</v>
      </c>
      <c r="L7" s="645" t="s">
        <v>441</v>
      </c>
      <c r="M7" s="646"/>
      <c r="N7" s="646"/>
      <c r="O7" s="647"/>
      <c r="P7" s="648" t="s">
        <v>288</v>
      </c>
      <c r="Q7" s="645" t="s">
        <v>441</v>
      </c>
      <c r="R7" s="646"/>
      <c r="S7" s="647"/>
      <c r="T7" s="648" t="s">
        <v>288</v>
      </c>
      <c r="U7" s="645" t="s">
        <v>441</v>
      </c>
      <c r="V7" s="646"/>
      <c r="W7" s="647"/>
    </row>
    <row r="8" spans="1:23" s="362" customFormat="1" ht="31.5" customHeight="1">
      <c r="A8" s="649"/>
      <c r="B8" s="649"/>
      <c r="C8" s="649"/>
      <c r="D8" s="659"/>
      <c r="E8" s="649"/>
      <c r="F8" s="649"/>
      <c r="G8" s="364" t="s">
        <v>442</v>
      </c>
      <c r="H8" s="364" t="s">
        <v>443</v>
      </c>
      <c r="I8" s="364" t="s">
        <v>67</v>
      </c>
      <c r="J8" s="364" t="s">
        <v>444</v>
      </c>
      <c r="K8" s="649"/>
      <c r="L8" s="364" t="s">
        <v>442</v>
      </c>
      <c r="M8" s="364" t="s">
        <v>443</v>
      </c>
      <c r="N8" s="364" t="s">
        <v>67</v>
      </c>
      <c r="O8" s="364" t="s">
        <v>444</v>
      </c>
      <c r="P8" s="649"/>
      <c r="Q8" s="364" t="s">
        <v>442</v>
      </c>
      <c r="R8" s="364" t="s">
        <v>443</v>
      </c>
      <c r="S8" s="365" t="s">
        <v>67</v>
      </c>
      <c r="T8" s="649"/>
      <c r="U8" s="364" t="s">
        <v>442</v>
      </c>
      <c r="V8" s="364" t="s">
        <v>443</v>
      </c>
      <c r="W8" s="364" t="s">
        <v>67</v>
      </c>
    </row>
    <row r="9" spans="1:23" s="362" customFormat="1" ht="18.75" customHeight="1">
      <c r="A9" s="364" t="s">
        <v>6</v>
      </c>
      <c r="B9" s="364" t="s">
        <v>23</v>
      </c>
      <c r="C9" s="364">
        <v>1</v>
      </c>
      <c r="D9" s="366">
        <v>3</v>
      </c>
      <c r="E9" s="364">
        <v>4</v>
      </c>
      <c r="F9" s="364">
        <v>5</v>
      </c>
      <c r="G9" s="364">
        <v>6</v>
      </c>
      <c r="H9" s="364">
        <v>7</v>
      </c>
      <c r="I9" s="364">
        <v>8</v>
      </c>
      <c r="J9" s="364"/>
      <c r="K9" s="364">
        <v>9</v>
      </c>
      <c r="L9" s="364">
        <v>10</v>
      </c>
      <c r="M9" s="364">
        <v>11</v>
      </c>
      <c r="N9" s="364">
        <v>12</v>
      </c>
      <c r="O9" s="364"/>
      <c r="P9" s="364">
        <v>13</v>
      </c>
      <c r="Q9" s="364">
        <v>14</v>
      </c>
      <c r="R9" s="364">
        <v>15</v>
      </c>
      <c r="S9" s="365">
        <v>16</v>
      </c>
      <c r="T9" s="364">
        <v>17</v>
      </c>
      <c r="U9" s="364">
        <v>18</v>
      </c>
      <c r="V9" s="364">
        <v>19</v>
      </c>
      <c r="W9" s="364">
        <v>20</v>
      </c>
    </row>
    <row r="10" spans="1:23" s="362" customFormat="1" ht="20.25" customHeight="1" hidden="1">
      <c r="A10" s="367"/>
      <c r="B10" s="367"/>
      <c r="C10" s="367"/>
      <c r="D10" s="368"/>
      <c r="E10" s="367"/>
      <c r="F10" s="367"/>
      <c r="G10" s="367"/>
      <c r="H10" s="367"/>
      <c r="I10" s="367"/>
      <c r="J10" s="367"/>
      <c r="K10" s="367"/>
      <c r="L10" s="367"/>
      <c r="M10" s="367"/>
      <c r="N10" s="367"/>
      <c r="O10" s="367"/>
      <c r="P10" s="367"/>
      <c r="Q10" s="367"/>
      <c r="R10" s="367"/>
      <c r="S10" s="369"/>
      <c r="T10" s="367"/>
      <c r="U10" s="367"/>
      <c r="V10" s="367"/>
      <c r="W10" s="367"/>
    </row>
    <row r="11" spans="1:23" s="371" customFormat="1" ht="23.25" customHeight="1">
      <c r="A11" s="370"/>
      <c r="B11" s="370" t="s">
        <v>212</v>
      </c>
      <c r="C11" s="449"/>
      <c r="D11" s="450"/>
      <c r="E11" s="449"/>
      <c r="F11" s="451">
        <f>F16+F17+F13+F14</f>
        <v>7185163.502</v>
      </c>
      <c r="G11" s="451">
        <f aca="true" t="shared" si="0" ref="G11:W11">G16+G17+G13+G14</f>
        <v>1160485.063</v>
      </c>
      <c r="H11" s="451">
        <f t="shared" si="0"/>
        <v>577216</v>
      </c>
      <c r="I11" s="451">
        <f t="shared" si="0"/>
        <v>5119998.914000001</v>
      </c>
      <c r="J11" s="451">
        <f t="shared" si="0"/>
        <v>32066.5</v>
      </c>
      <c r="K11" s="451">
        <f t="shared" si="0"/>
        <v>2961508.152528</v>
      </c>
      <c r="L11" s="451">
        <f t="shared" si="0"/>
        <v>0</v>
      </c>
      <c r="M11" s="451">
        <f t="shared" si="0"/>
        <v>356000</v>
      </c>
      <c r="N11" s="451">
        <f t="shared" si="0"/>
        <v>2590588.152528</v>
      </c>
      <c r="O11" s="451">
        <f t="shared" si="0"/>
        <v>14920.000000000004</v>
      </c>
      <c r="P11" s="451">
        <f t="shared" si="0"/>
        <v>3070574.271818</v>
      </c>
      <c r="Q11" s="451">
        <f t="shared" si="0"/>
        <v>0</v>
      </c>
      <c r="R11" s="451">
        <f t="shared" si="0"/>
        <v>357500</v>
      </c>
      <c r="S11" s="451">
        <f t="shared" si="0"/>
        <v>2699654.271818</v>
      </c>
      <c r="T11" s="451">
        <f t="shared" si="0"/>
        <v>979448.999643</v>
      </c>
      <c r="U11" s="451">
        <f t="shared" si="0"/>
        <v>0</v>
      </c>
      <c r="V11" s="451">
        <f t="shared" si="0"/>
        <v>0</v>
      </c>
      <c r="W11" s="451">
        <f t="shared" si="0"/>
        <v>979448.999643</v>
      </c>
    </row>
    <row r="12" spans="1:25" s="362" customFormat="1" ht="14.25">
      <c r="A12" s="370"/>
      <c r="B12" s="370"/>
      <c r="C12" s="449"/>
      <c r="D12" s="450"/>
      <c r="E12" s="449"/>
      <c r="F12" s="452"/>
      <c r="G12" s="452"/>
      <c r="H12" s="452"/>
      <c r="I12" s="452"/>
      <c r="J12" s="452"/>
      <c r="K12" s="452"/>
      <c r="L12" s="452"/>
      <c r="M12" s="452"/>
      <c r="N12" s="452"/>
      <c r="O12" s="452"/>
      <c r="P12" s="452"/>
      <c r="Q12" s="452"/>
      <c r="R12" s="452"/>
      <c r="S12" s="453"/>
      <c r="T12" s="452"/>
      <c r="U12" s="452"/>
      <c r="V12" s="452"/>
      <c r="W12" s="452"/>
      <c r="Y12" s="363"/>
    </row>
    <row r="13" spans="1:23" s="362" customFormat="1" ht="14.25">
      <c r="A13" s="370" t="s">
        <v>6</v>
      </c>
      <c r="B13" s="372" t="s">
        <v>445</v>
      </c>
      <c r="C13" s="449"/>
      <c r="D13" s="450"/>
      <c r="E13" s="449"/>
      <c r="F13" s="452"/>
      <c r="G13" s="452"/>
      <c r="H13" s="452"/>
      <c r="I13" s="452"/>
      <c r="J13" s="452"/>
      <c r="K13" s="452"/>
      <c r="L13" s="452"/>
      <c r="M13" s="452"/>
      <c r="N13" s="452"/>
      <c r="O13" s="452"/>
      <c r="P13" s="452"/>
      <c r="Q13" s="452"/>
      <c r="R13" s="452"/>
      <c r="S13" s="453"/>
      <c r="T13" s="451">
        <f>U13+V13+W13</f>
        <v>21923.304643</v>
      </c>
      <c r="U13" s="452"/>
      <c r="V13" s="452"/>
      <c r="W13" s="451">
        <v>21923.304643</v>
      </c>
    </row>
    <row r="14" spans="1:23" s="362" customFormat="1" ht="14.25">
      <c r="A14" s="373" t="s">
        <v>23</v>
      </c>
      <c r="B14" s="372" t="s">
        <v>446</v>
      </c>
      <c r="C14" s="449"/>
      <c r="D14" s="450"/>
      <c r="E14" s="449"/>
      <c r="F14" s="452"/>
      <c r="G14" s="452"/>
      <c r="H14" s="452"/>
      <c r="I14" s="452"/>
      <c r="J14" s="452"/>
      <c r="K14" s="452"/>
      <c r="L14" s="452"/>
      <c r="M14" s="452"/>
      <c r="N14" s="452"/>
      <c r="O14" s="452"/>
      <c r="P14" s="452"/>
      <c r="Q14" s="452"/>
      <c r="R14" s="452"/>
      <c r="S14" s="453"/>
      <c r="T14" s="451">
        <f>U14+V14+W14</f>
        <v>50000</v>
      </c>
      <c r="U14" s="452"/>
      <c r="V14" s="452"/>
      <c r="W14" s="454">
        <v>50000</v>
      </c>
    </row>
    <row r="15" spans="1:23" s="362" customFormat="1" ht="30">
      <c r="A15" s="374">
        <v>1</v>
      </c>
      <c r="B15" s="375" t="s">
        <v>447</v>
      </c>
      <c r="C15" s="449"/>
      <c r="D15" s="450"/>
      <c r="E15" s="449"/>
      <c r="F15" s="452"/>
      <c r="G15" s="452"/>
      <c r="H15" s="452"/>
      <c r="I15" s="452"/>
      <c r="J15" s="452"/>
      <c r="K15" s="452"/>
      <c r="L15" s="452"/>
      <c r="M15" s="452"/>
      <c r="N15" s="452"/>
      <c r="O15" s="452"/>
      <c r="P15" s="452"/>
      <c r="Q15" s="452"/>
      <c r="R15" s="452"/>
      <c r="S15" s="453"/>
      <c r="T15" s="451">
        <f>U15+V15+W15</f>
        <v>50000</v>
      </c>
      <c r="U15" s="452"/>
      <c r="V15" s="452"/>
      <c r="W15" s="451">
        <v>50000</v>
      </c>
    </row>
    <row r="16" spans="1:23" s="371" customFormat="1" ht="14.25">
      <c r="A16" s="370" t="s">
        <v>35</v>
      </c>
      <c r="B16" s="372" t="s">
        <v>448</v>
      </c>
      <c r="C16" s="455">
        <v>0</v>
      </c>
      <c r="D16" s="456">
        <v>0</v>
      </c>
      <c r="E16" s="457">
        <v>0</v>
      </c>
      <c r="F16" s="451"/>
      <c r="G16" s="451">
        <v>0</v>
      </c>
      <c r="H16" s="451">
        <v>0</v>
      </c>
      <c r="I16" s="451"/>
      <c r="J16" s="451">
        <v>0</v>
      </c>
      <c r="K16" s="451">
        <v>0</v>
      </c>
      <c r="L16" s="451"/>
      <c r="M16" s="451"/>
      <c r="N16" s="451"/>
      <c r="O16" s="451"/>
      <c r="P16" s="451">
        <v>0</v>
      </c>
      <c r="Q16" s="451">
        <v>0</v>
      </c>
      <c r="R16" s="451">
        <v>0</v>
      </c>
      <c r="S16" s="458">
        <v>0</v>
      </c>
      <c r="T16" s="451">
        <f>U16+V16+W16</f>
        <v>20000</v>
      </c>
      <c r="U16" s="451">
        <v>0</v>
      </c>
      <c r="V16" s="451">
        <v>0</v>
      </c>
      <c r="W16" s="451">
        <v>20000</v>
      </c>
    </row>
    <row r="17" spans="1:23" s="371" customFormat="1" ht="14.25">
      <c r="A17" s="370" t="s">
        <v>37</v>
      </c>
      <c r="B17" s="372" t="s">
        <v>449</v>
      </c>
      <c r="C17" s="455">
        <v>0</v>
      </c>
      <c r="D17" s="456">
        <v>0</v>
      </c>
      <c r="E17" s="457">
        <v>0</v>
      </c>
      <c r="F17" s="451">
        <f aca="true" t="shared" si="1" ref="F17:W17">F18+F19+F26+F29+F39+F44++F52+F101</f>
        <v>7185163.502</v>
      </c>
      <c r="G17" s="451">
        <f t="shared" si="1"/>
        <v>1160485.063</v>
      </c>
      <c r="H17" s="451">
        <f t="shared" si="1"/>
        <v>577216</v>
      </c>
      <c r="I17" s="451">
        <f t="shared" si="1"/>
        <v>5119998.914000001</v>
      </c>
      <c r="J17" s="451">
        <f t="shared" si="1"/>
        <v>32066.5</v>
      </c>
      <c r="K17" s="451">
        <f t="shared" si="1"/>
        <v>2961508.152528</v>
      </c>
      <c r="L17" s="451">
        <f t="shared" si="1"/>
        <v>0</v>
      </c>
      <c r="M17" s="451">
        <f t="shared" si="1"/>
        <v>356000</v>
      </c>
      <c r="N17" s="451">
        <f t="shared" si="1"/>
        <v>2590588.152528</v>
      </c>
      <c r="O17" s="451">
        <f t="shared" si="1"/>
        <v>14920.000000000004</v>
      </c>
      <c r="P17" s="451">
        <f t="shared" si="1"/>
        <v>3070574.271818</v>
      </c>
      <c r="Q17" s="451">
        <f t="shared" si="1"/>
        <v>0</v>
      </c>
      <c r="R17" s="451">
        <f t="shared" si="1"/>
        <v>357500</v>
      </c>
      <c r="S17" s="451">
        <f t="shared" si="1"/>
        <v>2699654.271818</v>
      </c>
      <c r="T17" s="451">
        <f t="shared" si="1"/>
        <v>887525.695</v>
      </c>
      <c r="U17" s="451">
        <f t="shared" si="1"/>
        <v>0</v>
      </c>
      <c r="V17" s="451">
        <f t="shared" si="1"/>
        <v>0</v>
      </c>
      <c r="W17" s="451">
        <f t="shared" si="1"/>
        <v>887525.695</v>
      </c>
    </row>
    <row r="18" spans="1:23" s="371" customFormat="1" ht="45">
      <c r="A18" s="376">
        <v>1</v>
      </c>
      <c r="B18" s="377" t="s">
        <v>450</v>
      </c>
      <c r="C18" s="455"/>
      <c r="D18" s="456"/>
      <c r="E18" s="457"/>
      <c r="F18" s="451"/>
      <c r="G18" s="451"/>
      <c r="H18" s="451"/>
      <c r="I18" s="451"/>
      <c r="J18" s="451"/>
      <c r="K18" s="451"/>
      <c r="L18" s="451"/>
      <c r="M18" s="451"/>
      <c r="N18" s="451"/>
      <c r="O18" s="451"/>
      <c r="P18" s="451"/>
      <c r="Q18" s="451"/>
      <c r="R18" s="451"/>
      <c r="S18" s="458"/>
      <c r="T18" s="451">
        <f>U18+V18+W18</f>
        <v>10000</v>
      </c>
      <c r="U18" s="451"/>
      <c r="V18" s="451"/>
      <c r="W18" s="459">
        <v>10000</v>
      </c>
    </row>
    <row r="19" spans="1:23" s="362" customFormat="1" ht="18" customHeight="1">
      <c r="A19" s="378" t="s">
        <v>451</v>
      </c>
      <c r="B19" s="379" t="s">
        <v>452</v>
      </c>
      <c r="C19" s="460">
        <v>0</v>
      </c>
      <c r="D19" s="461">
        <v>0</v>
      </c>
      <c r="E19" s="462">
        <v>0</v>
      </c>
      <c r="F19" s="463">
        <f aca="true" t="shared" si="2" ref="F19:W19">F20+F23</f>
        <v>185309.155</v>
      </c>
      <c r="G19" s="463">
        <f t="shared" si="2"/>
        <v>0</v>
      </c>
      <c r="H19" s="463">
        <f t="shared" si="2"/>
        <v>0</v>
      </c>
      <c r="I19" s="463">
        <f t="shared" si="2"/>
        <v>185309.155</v>
      </c>
      <c r="J19" s="463">
        <f t="shared" si="2"/>
        <v>0</v>
      </c>
      <c r="K19" s="463">
        <f t="shared" si="2"/>
        <v>77000</v>
      </c>
      <c r="L19" s="463">
        <f t="shared" si="2"/>
        <v>0</v>
      </c>
      <c r="M19" s="463">
        <f t="shared" si="2"/>
        <v>0</v>
      </c>
      <c r="N19" s="463">
        <f t="shared" si="2"/>
        <v>77000</v>
      </c>
      <c r="O19" s="463">
        <f t="shared" si="2"/>
        <v>0</v>
      </c>
      <c r="P19" s="463">
        <f t="shared" si="2"/>
        <v>108355.59400000001</v>
      </c>
      <c r="Q19" s="463">
        <f t="shared" si="2"/>
        <v>0</v>
      </c>
      <c r="R19" s="463">
        <f t="shared" si="2"/>
        <v>0</v>
      </c>
      <c r="S19" s="464">
        <f t="shared" si="2"/>
        <v>108355.59400000001</v>
      </c>
      <c r="T19" s="463">
        <f t="shared" si="2"/>
        <v>41412.12099999999</v>
      </c>
      <c r="U19" s="463">
        <f t="shared" si="2"/>
        <v>0</v>
      </c>
      <c r="V19" s="463">
        <f t="shared" si="2"/>
        <v>0</v>
      </c>
      <c r="W19" s="463">
        <f t="shared" si="2"/>
        <v>41412.12099999999</v>
      </c>
    </row>
    <row r="20" spans="1:23" s="362" customFormat="1" ht="42.75">
      <c r="A20" s="370" t="s">
        <v>139</v>
      </c>
      <c r="B20" s="372" t="s">
        <v>453</v>
      </c>
      <c r="C20" s="455">
        <v>0</v>
      </c>
      <c r="D20" s="456">
        <v>0</v>
      </c>
      <c r="E20" s="457">
        <v>0</v>
      </c>
      <c r="F20" s="451">
        <f>F22</f>
        <v>88409.155</v>
      </c>
      <c r="G20" s="451">
        <f aca="true" t="shared" si="3" ref="G20:W20">G22</f>
        <v>0</v>
      </c>
      <c r="H20" s="451">
        <f t="shared" si="3"/>
        <v>0</v>
      </c>
      <c r="I20" s="451">
        <f t="shared" si="3"/>
        <v>88409.155</v>
      </c>
      <c r="J20" s="451">
        <f t="shared" si="3"/>
        <v>0</v>
      </c>
      <c r="K20" s="451">
        <f t="shared" si="3"/>
        <v>77000</v>
      </c>
      <c r="L20" s="451">
        <f t="shared" si="3"/>
        <v>0</v>
      </c>
      <c r="M20" s="451">
        <f t="shared" si="3"/>
        <v>0</v>
      </c>
      <c r="N20" s="451">
        <f t="shared" si="3"/>
        <v>77000</v>
      </c>
      <c r="O20" s="451">
        <f t="shared" si="3"/>
        <v>0</v>
      </c>
      <c r="P20" s="451">
        <f t="shared" si="3"/>
        <v>76997.03400000001</v>
      </c>
      <c r="Q20" s="451">
        <f t="shared" si="3"/>
        <v>0</v>
      </c>
      <c r="R20" s="451">
        <f t="shared" si="3"/>
        <v>0</v>
      </c>
      <c r="S20" s="458">
        <f t="shared" si="3"/>
        <v>76997.03400000001</v>
      </c>
      <c r="T20" s="451">
        <f t="shared" si="3"/>
        <v>11412.120999999992</v>
      </c>
      <c r="U20" s="451">
        <f t="shared" si="3"/>
        <v>0</v>
      </c>
      <c r="V20" s="451">
        <f t="shared" si="3"/>
        <v>0</v>
      </c>
      <c r="W20" s="451">
        <f t="shared" si="3"/>
        <v>11412.120999999992</v>
      </c>
    </row>
    <row r="21" spans="1:23" s="371" customFormat="1" ht="15">
      <c r="A21" s="380">
        <v>1</v>
      </c>
      <c r="B21" s="381" t="s">
        <v>454</v>
      </c>
      <c r="C21" s="465"/>
      <c r="D21" s="466"/>
      <c r="E21" s="467"/>
      <c r="F21" s="468"/>
      <c r="G21" s="468"/>
      <c r="H21" s="468"/>
      <c r="I21" s="468"/>
      <c r="J21" s="468"/>
      <c r="K21" s="468"/>
      <c r="L21" s="468"/>
      <c r="M21" s="468"/>
      <c r="N21" s="468"/>
      <c r="O21" s="468"/>
      <c r="P21" s="468"/>
      <c r="Q21" s="468"/>
      <c r="R21" s="468"/>
      <c r="S21" s="469"/>
      <c r="T21" s="468"/>
      <c r="U21" s="468"/>
      <c r="V21" s="468"/>
      <c r="W21" s="468"/>
    </row>
    <row r="22" spans="1:23" s="362" customFormat="1" ht="39" customHeight="1">
      <c r="A22" s="380"/>
      <c r="B22" s="381" t="s">
        <v>455</v>
      </c>
      <c r="C22" s="465" t="s">
        <v>399</v>
      </c>
      <c r="D22" s="466" t="s">
        <v>456</v>
      </c>
      <c r="E22" s="467" t="s">
        <v>457</v>
      </c>
      <c r="F22" s="468">
        <v>88409.155</v>
      </c>
      <c r="G22" s="468">
        <v>0</v>
      </c>
      <c r="H22" s="468">
        <v>0</v>
      </c>
      <c r="I22" s="468">
        <v>88409.155</v>
      </c>
      <c r="J22" s="468">
        <v>0</v>
      </c>
      <c r="K22" s="468">
        <f>SUM(L22:O22)</f>
        <v>77000</v>
      </c>
      <c r="L22" s="468"/>
      <c r="M22" s="468"/>
      <c r="N22" s="468">
        <v>77000</v>
      </c>
      <c r="O22" s="468"/>
      <c r="P22" s="468">
        <f>SUM(Q22:S22)</f>
        <v>76997.03400000001</v>
      </c>
      <c r="Q22" s="468">
        <v>0</v>
      </c>
      <c r="R22" s="468">
        <v>0</v>
      </c>
      <c r="S22" s="469">
        <v>76997.03400000001</v>
      </c>
      <c r="T22" s="451">
        <f aca="true" t="shared" si="4" ref="T22:T28">U22+V22+W22</f>
        <v>11412.120999999992</v>
      </c>
      <c r="U22" s="468">
        <v>0</v>
      </c>
      <c r="V22" s="468">
        <v>0</v>
      </c>
      <c r="W22" s="454">
        <v>11412.120999999992</v>
      </c>
    </row>
    <row r="23" spans="1:23" s="362" customFormat="1" ht="29.25" customHeight="1">
      <c r="A23" s="370" t="s">
        <v>141</v>
      </c>
      <c r="B23" s="372" t="s">
        <v>458</v>
      </c>
      <c r="C23" s="455">
        <v>0</v>
      </c>
      <c r="D23" s="456">
        <v>0</v>
      </c>
      <c r="E23" s="457">
        <v>0</v>
      </c>
      <c r="F23" s="451">
        <f aca="true" t="shared" si="5" ref="F23:W23">SUM(F25:F25)</f>
        <v>96900</v>
      </c>
      <c r="G23" s="451">
        <f t="shared" si="5"/>
        <v>0</v>
      </c>
      <c r="H23" s="451">
        <f t="shared" si="5"/>
        <v>0</v>
      </c>
      <c r="I23" s="451">
        <f t="shared" si="5"/>
        <v>96900</v>
      </c>
      <c r="J23" s="451">
        <f t="shared" si="5"/>
        <v>0</v>
      </c>
      <c r="K23" s="451">
        <f t="shared" si="5"/>
        <v>0</v>
      </c>
      <c r="L23" s="451">
        <f t="shared" si="5"/>
        <v>0</v>
      </c>
      <c r="M23" s="451">
        <f t="shared" si="5"/>
        <v>0</v>
      </c>
      <c r="N23" s="451">
        <f t="shared" si="5"/>
        <v>0</v>
      </c>
      <c r="O23" s="451">
        <f t="shared" si="5"/>
        <v>0</v>
      </c>
      <c r="P23" s="451">
        <f t="shared" si="5"/>
        <v>31358.56</v>
      </c>
      <c r="Q23" s="451">
        <f t="shared" si="5"/>
        <v>0</v>
      </c>
      <c r="R23" s="451">
        <f t="shared" si="5"/>
        <v>0</v>
      </c>
      <c r="S23" s="458">
        <f t="shared" si="5"/>
        <v>31358.56</v>
      </c>
      <c r="T23" s="451">
        <f t="shared" si="5"/>
        <v>30000</v>
      </c>
      <c r="U23" s="451">
        <f t="shared" si="5"/>
        <v>0</v>
      </c>
      <c r="V23" s="451">
        <f t="shared" si="5"/>
        <v>0</v>
      </c>
      <c r="W23" s="451">
        <f t="shared" si="5"/>
        <v>30000</v>
      </c>
    </row>
    <row r="24" spans="1:23" s="362" customFormat="1" ht="15">
      <c r="A24" s="380">
        <v>1</v>
      </c>
      <c r="B24" s="381" t="s">
        <v>454</v>
      </c>
      <c r="C24" s="455"/>
      <c r="D24" s="456"/>
      <c r="E24" s="457"/>
      <c r="F24" s="451"/>
      <c r="G24" s="451"/>
      <c r="H24" s="451"/>
      <c r="I24" s="451"/>
      <c r="J24" s="451"/>
      <c r="K24" s="451"/>
      <c r="L24" s="451"/>
      <c r="M24" s="451"/>
      <c r="N24" s="451"/>
      <c r="O24" s="451"/>
      <c r="P24" s="451"/>
      <c r="Q24" s="451"/>
      <c r="R24" s="451"/>
      <c r="S24" s="458"/>
      <c r="T24" s="451"/>
      <c r="U24" s="451"/>
      <c r="V24" s="451"/>
      <c r="W24" s="451"/>
    </row>
    <row r="25" spans="1:23" s="362" customFormat="1" ht="43.5" customHeight="1">
      <c r="A25" s="380"/>
      <c r="B25" s="381" t="s">
        <v>459</v>
      </c>
      <c r="C25" s="465"/>
      <c r="D25" s="465" t="s">
        <v>460</v>
      </c>
      <c r="E25" s="467" t="s">
        <v>461</v>
      </c>
      <c r="F25" s="470">
        <v>96900</v>
      </c>
      <c r="G25" s="468"/>
      <c r="H25" s="468"/>
      <c r="I25" s="470">
        <v>96900</v>
      </c>
      <c r="J25" s="468"/>
      <c r="K25" s="468"/>
      <c r="L25" s="468"/>
      <c r="M25" s="468"/>
      <c r="N25" s="468"/>
      <c r="O25" s="468"/>
      <c r="P25" s="468">
        <f>SUM(Q25:S25)</f>
        <v>31358.56</v>
      </c>
      <c r="Q25" s="468"/>
      <c r="R25" s="468"/>
      <c r="S25" s="469">
        <v>31358.56</v>
      </c>
      <c r="T25" s="451">
        <f>U25+V25+W25</f>
        <v>30000</v>
      </c>
      <c r="U25" s="468"/>
      <c r="V25" s="468"/>
      <c r="W25" s="454">
        <v>30000</v>
      </c>
    </row>
    <row r="26" spans="1:23" s="362" customFormat="1" ht="28.5">
      <c r="A26" s="378" t="s">
        <v>462</v>
      </c>
      <c r="B26" s="379" t="s">
        <v>463</v>
      </c>
      <c r="C26" s="455"/>
      <c r="D26" s="456"/>
      <c r="E26" s="457"/>
      <c r="F26" s="471">
        <f>F27</f>
        <v>34967</v>
      </c>
      <c r="G26" s="471">
        <f aca="true" t="shared" si="6" ref="G26:W26">G27</f>
        <v>24477</v>
      </c>
      <c r="H26" s="471">
        <f t="shared" si="6"/>
        <v>0</v>
      </c>
      <c r="I26" s="471">
        <f t="shared" si="6"/>
        <v>0</v>
      </c>
      <c r="J26" s="471">
        <f t="shared" si="6"/>
        <v>0</v>
      </c>
      <c r="K26" s="471">
        <f t="shared" si="6"/>
        <v>0</v>
      </c>
      <c r="L26" s="471">
        <f t="shared" si="6"/>
        <v>0</v>
      </c>
      <c r="M26" s="471">
        <f t="shared" si="6"/>
        <v>0</v>
      </c>
      <c r="N26" s="471">
        <f t="shared" si="6"/>
        <v>0</v>
      </c>
      <c r="O26" s="471">
        <f t="shared" si="6"/>
        <v>0</v>
      </c>
      <c r="P26" s="471">
        <f t="shared" si="6"/>
        <v>0</v>
      </c>
      <c r="Q26" s="471">
        <f t="shared" si="6"/>
        <v>0</v>
      </c>
      <c r="R26" s="471">
        <f t="shared" si="6"/>
        <v>0</v>
      </c>
      <c r="S26" s="472">
        <f t="shared" si="6"/>
        <v>0</v>
      </c>
      <c r="T26" s="471">
        <f t="shared" si="6"/>
        <v>10000</v>
      </c>
      <c r="U26" s="471">
        <f t="shared" si="6"/>
        <v>0</v>
      </c>
      <c r="V26" s="471">
        <f t="shared" si="6"/>
        <v>0</v>
      </c>
      <c r="W26" s="471">
        <f t="shared" si="6"/>
        <v>10000</v>
      </c>
    </row>
    <row r="27" spans="1:23" s="362" customFormat="1" ht="30">
      <c r="A27" s="382"/>
      <c r="B27" s="383" t="s">
        <v>464</v>
      </c>
      <c r="C27" s="455"/>
      <c r="D27" s="473">
        <f>SUM(D28:D28)</f>
        <v>0</v>
      </c>
      <c r="E27" s="473">
        <f>SUM(E28:E28)</f>
        <v>0</v>
      </c>
      <c r="F27" s="473">
        <f>SUM(F28:F28)</f>
        <v>34967</v>
      </c>
      <c r="G27" s="473">
        <f>SUM(G28:G28)</f>
        <v>24477</v>
      </c>
      <c r="H27" s="451"/>
      <c r="I27" s="451"/>
      <c r="J27" s="451"/>
      <c r="K27" s="451"/>
      <c r="L27" s="451"/>
      <c r="M27" s="451"/>
      <c r="N27" s="451"/>
      <c r="O27" s="451"/>
      <c r="P27" s="451"/>
      <c r="Q27" s="451"/>
      <c r="R27" s="451"/>
      <c r="S27" s="458"/>
      <c r="T27" s="451">
        <f t="shared" si="4"/>
        <v>10000</v>
      </c>
      <c r="U27" s="451"/>
      <c r="V27" s="451"/>
      <c r="W27" s="474">
        <f>SUM(W28:W28)</f>
        <v>10000</v>
      </c>
    </row>
    <row r="28" spans="1:23" s="362" customFormat="1" ht="120">
      <c r="A28" s="374">
        <v>1</v>
      </c>
      <c r="B28" s="381" t="s">
        <v>465</v>
      </c>
      <c r="C28" s="455"/>
      <c r="D28" s="465" t="s">
        <v>466</v>
      </c>
      <c r="E28" s="470" t="s">
        <v>467</v>
      </c>
      <c r="F28" s="470">
        <v>34967</v>
      </c>
      <c r="G28" s="470">
        <v>24477</v>
      </c>
      <c r="H28" s="451"/>
      <c r="I28" s="451"/>
      <c r="J28" s="451"/>
      <c r="K28" s="451"/>
      <c r="L28" s="451"/>
      <c r="M28" s="451"/>
      <c r="N28" s="451"/>
      <c r="O28" s="451"/>
      <c r="P28" s="451"/>
      <c r="Q28" s="451"/>
      <c r="R28" s="451"/>
      <c r="S28" s="458"/>
      <c r="T28" s="451">
        <f t="shared" si="4"/>
        <v>10000</v>
      </c>
      <c r="U28" s="451"/>
      <c r="V28" s="451"/>
      <c r="W28" s="454">
        <v>10000</v>
      </c>
    </row>
    <row r="29" spans="1:23" s="362" customFormat="1" ht="28.5">
      <c r="A29" s="378" t="s">
        <v>468</v>
      </c>
      <c r="B29" s="384" t="s">
        <v>469</v>
      </c>
      <c r="C29" s="460">
        <v>0</v>
      </c>
      <c r="D29" s="461">
        <v>0</v>
      </c>
      <c r="E29" s="462">
        <v>0</v>
      </c>
      <c r="F29" s="463">
        <f aca="true" t="shared" si="7" ref="F29:W29">F30+F38</f>
        <v>543579.88</v>
      </c>
      <c r="G29" s="463">
        <f t="shared" si="7"/>
        <v>0</v>
      </c>
      <c r="H29" s="463">
        <f t="shared" si="7"/>
        <v>0</v>
      </c>
      <c r="I29" s="463">
        <f t="shared" si="7"/>
        <v>276278.395</v>
      </c>
      <c r="J29" s="463">
        <f t="shared" si="7"/>
        <v>0</v>
      </c>
      <c r="K29" s="463">
        <f t="shared" si="7"/>
        <v>267495.44704700005</v>
      </c>
      <c r="L29" s="463">
        <f t="shared" si="7"/>
        <v>0</v>
      </c>
      <c r="M29" s="463">
        <f t="shared" si="7"/>
        <v>0</v>
      </c>
      <c r="N29" s="463">
        <f t="shared" si="7"/>
        <v>265995.44704700005</v>
      </c>
      <c r="O29" s="463">
        <f t="shared" si="7"/>
        <v>1500.0000000000036</v>
      </c>
      <c r="P29" s="463">
        <f t="shared" si="7"/>
        <v>259523.93004700003</v>
      </c>
      <c r="Q29" s="463">
        <f t="shared" si="7"/>
        <v>0</v>
      </c>
      <c r="R29" s="463">
        <f t="shared" si="7"/>
        <v>0</v>
      </c>
      <c r="S29" s="464">
        <f t="shared" si="7"/>
        <v>259523.93004700003</v>
      </c>
      <c r="T29" s="463">
        <f t="shared" si="7"/>
        <v>6471.508999999998</v>
      </c>
      <c r="U29" s="463">
        <f t="shared" si="7"/>
        <v>0</v>
      </c>
      <c r="V29" s="463">
        <f t="shared" si="7"/>
        <v>0</v>
      </c>
      <c r="W29" s="463">
        <f t="shared" si="7"/>
        <v>6471.508999999998</v>
      </c>
    </row>
    <row r="30" spans="1:23" s="362" customFormat="1" ht="42.75">
      <c r="A30" s="370" t="s">
        <v>139</v>
      </c>
      <c r="B30" s="372" t="s">
        <v>453</v>
      </c>
      <c r="C30" s="455">
        <v>0</v>
      </c>
      <c r="D30" s="456">
        <v>0</v>
      </c>
      <c r="E30" s="457">
        <v>0</v>
      </c>
      <c r="F30" s="451">
        <f aca="true" t="shared" si="8" ref="F30:W30">SUM(F31:F37)</f>
        <v>543579.88</v>
      </c>
      <c r="G30" s="451">
        <f t="shared" si="8"/>
        <v>0</v>
      </c>
      <c r="H30" s="451">
        <f t="shared" si="8"/>
        <v>0</v>
      </c>
      <c r="I30" s="451">
        <f t="shared" si="8"/>
        <v>276278.395</v>
      </c>
      <c r="J30" s="451">
        <f t="shared" si="8"/>
        <v>0</v>
      </c>
      <c r="K30" s="451">
        <f t="shared" si="8"/>
        <v>267495.44704700005</v>
      </c>
      <c r="L30" s="451">
        <f t="shared" si="8"/>
        <v>0</v>
      </c>
      <c r="M30" s="451">
        <f t="shared" si="8"/>
        <v>0</v>
      </c>
      <c r="N30" s="451">
        <f t="shared" si="8"/>
        <v>265995.44704700005</v>
      </c>
      <c r="O30" s="451">
        <f t="shared" si="8"/>
        <v>1500.0000000000036</v>
      </c>
      <c r="P30" s="451">
        <f t="shared" si="8"/>
        <v>259523.93004700003</v>
      </c>
      <c r="Q30" s="451">
        <f t="shared" si="8"/>
        <v>0</v>
      </c>
      <c r="R30" s="451">
        <f t="shared" si="8"/>
        <v>0</v>
      </c>
      <c r="S30" s="458">
        <f t="shared" si="8"/>
        <v>259523.93004700003</v>
      </c>
      <c r="T30" s="451">
        <f t="shared" si="8"/>
        <v>6471.508999999998</v>
      </c>
      <c r="U30" s="451">
        <f t="shared" si="8"/>
        <v>0</v>
      </c>
      <c r="V30" s="451">
        <f t="shared" si="8"/>
        <v>0</v>
      </c>
      <c r="W30" s="451">
        <f t="shared" si="8"/>
        <v>6471.508999999998</v>
      </c>
    </row>
    <row r="31" spans="1:23" s="387" customFormat="1" ht="46.5" customHeight="1">
      <c r="A31" s="385">
        <v>1</v>
      </c>
      <c r="B31" s="386" t="s">
        <v>470</v>
      </c>
      <c r="C31" s="475" t="s">
        <v>471</v>
      </c>
      <c r="D31" s="476" t="s">
        <v>472</v>
      </c>
      <c r="E31" s="477" t="s">
        <v>473</v>
      </c>
      <c r="F31" s="478">
        <v>44942.334</v>
      </c>
      <c r="G31" s="478">
        <v>0</v>
      </c>
      <c r="H31" s="478">
        <v>0</v>
      </c>
      <c r="I31" s="478">
        <v>44942.334</v>
      </c>
      <c r="J31" s="478">
        <v>0</v>
      </c>
      <c r="K31" s="478">
        <f>SUM(L31:O31)</f>
        <v>44942.334</v>
      </c>
      <c r="L31" s="478"/>
      <c r="M31" s="478"/>
      <c r="N31" s="478">
        <v>44942.334</v>
      </c>
      <c r="O31" s="478"/>
      <c r="P31" s="468">
        <f>SUM(Q31:S31)</f>
        <v>41598.1</v>
      </c>
      <c r="Q31" s="478">
        <v>0</v>
      </c>
      <c r="R31" s="478">
        <v>0</v>
      </c>
      <c r="S31" s="479">
        <v>41598.1</v>
      </c>
      <c r="T31" s="463">
        <f aca="true" t="shared" si="9" ref="T31:T37">U31+V31+W31</f>
        <v>3344.225999999999</v>
      </c>
      <c r="U31" s="478">
        <v>0</v>
      </c>
      <c r="V31" s="478">
        <v>0</v>
      </c>
      <c r="W31" s="454">
        <v>3344.225999999999</v>
      </c>
    </row>
    <row r="32" spans="1:23" s="388" customFormat="1" ht="30">
      <c r="A32" s="385">
        <v>2</v>
      </c>
      <c r="B32" s="386" t="s">
        <v>474</v>
      </c>
      <c r="C32" s="475"/>
      <c r="D32" s="476"/>
      <c r="E32" s="477"/>
      <c r="F32" s="478"/>
      <c r="G32" s="478"/>
      <c r="H32" s="478"/>
      <c r="I32" s="478"/>
      <c r="J32" s="478"/>
      <c r="K32" s="478">
        <f aca="true" t="shared" si="10" ref="K32:K37">SUM(L32:O32)</f>
        <v>0</v>
      </c>
      <c r="L32" s="478"/>
      <c r="M32" s="478"/>
      <c r="N32" s="478"/>
      <c r="O32" s="478"/>
      <c r="P32" s="468">
        <f aca="true" t="shared" si="11" ref="P32:P37">SUM(Q32:S32)</f>
        <v>0</v>
      </c>
      <c r="Q32" s="478"/>
      <c r="R32" s="478"/>
      <c r="S32" s="479"/>
      <c r="T32" s="463">
        <f t="shared" si="9"/>
        <v>0</v>
      </c>
      <c r="U32" s="478"/>
      <c r="V32" s="478"/>
      <c r="W32" s="478"/>
    </row>
    <row r="33" spans="1:23" s="387" customFormat="1" ht="38.25">
      <c r="A33" s="385"/>
      <c r="B33" s="386" t="s">
        <v>475</v>
      </c>
      <c r="C33" s="475" t="s">
        <v>471</v>
      </c>
      <c r="D33" s="476" t="s">
        <v>476</v>
      </c>
      <c r="E33" s="477" t="s">
        <v>477</v>
      </c>
      <c r="F33" s="478">
        <v>43866.08</v>
      </c>
      <c r="G33" s="478">
        <v>0</v>
      </c>
      <c r="H33" s="478">
        <v>0</v>
      </c>
      <c r="I33" s="478">
        <v>43866.08</v>
      </c>
      <c r="J33" s="478"/>
      <c r="K33" s="478">
        <f t="shared" si="10"/>
        <v>43866.08</v>
      </c>
      <c r="L33" s="478"/>
      <c r="M33" s="478"/>
      <c r="N33" s="478">
        <v>43866.08</v>
      </c>
      <c r="O33" s="478"/>
      <c r="P33" s="468">
        <f t="shared" si="11"/>
        <v>41500</v>
      </c>
      <c r="Q33" s="478">
        <v>0</v>
      </c>
      <c r="R33" s="478">
        <v>0</v>
      </c>
      <c r="S33" s="479">
        <v>41500</v>
      </c>
      <c r="T33" s="463">
        <f t="shared" si="9"/>
        <v>2366.08</v>
      </c>
      <c r="U33" s="478">
        <v>0</v>
      </c>
      <c r="V33" s="478">
        <v>0</v>
      </c>
      <c r="W33" s="480">
        <v>2366.08</v>
      </c>
    </row>
    <row r="34" spans="1:23" s="388" customFormat="1" ht="30">
      <c r="A34" s="385">
        <v>3</v>
      </c>
      <c r="B34" s="386" t="s">
        <v>478</v>
      </c>
      <c r="C34" s="475">
        <v>0</v>
      </c>
      <c r="D34" s="476">
        <v>0</v>
      </c>
      <c r="E34" s="477">
        <v>0</v>
      </c>
      <c r="F34" s="478">
        <v>0</v>
      </c>
      <c r="G34" s="478">
        <v>0</v>
      </c>
      <c r="H34" s="478">
        <v>0</v>
      </c>
      <c r="I34" s="478">
        <v>0</v>
      </c>
      <c r="J34" s="478">
        <v>0</v>
      </c>
      <c r="K34" s="478">
        <f t="shared" si="10"/>
        <v>0</v>
      </c>
      <c r="L34" s="478"/>
      <c r="M34" s="478"/>
      <c r="N34" s="478"/>
      <c r="O34" s="478"/>
      <c r="P34" s="468">
        <f t="shared" si="11"/>
        <v>0</v>
      </c>
      <c r="Q34" s="478">
        <v>0</v>
      </c>
      <c r="R34" s="478">
        <v>0</v>
      </c>
      <c r="S34" s="479">
        <v>0</v>
      </c>
      <c r="T34" s="463">
        <f t="shared" si="9"/>
        <v>0</v>
      </c>
      <c r="U34" s="478">
        <v>0</v>
      </c>
      <c r="V34" s="478">
        <v>0</v>
      </c>
      <c r="W34" s="478">
        <v>0</v>
      </c>
    </row>
    <row r="35" spans="1:23" s="388" customFormat="1" ht="75.75" customHeight="1">
      <c r="A35" s="385"/>
      <c r="B35" s="386" t="s">
        <v>479</v>
      </c>
      <c r="C35" s="475" t="s">
        <v>401</v>
      </c>
      <c r="D35" s="476" t="s">
        <v>480</v>
      </c>
      <c r="E35" s="477" t="s">
        <v>481</v>
      </c>
      <c r="F35" s="478">
        <v>41008.959</v>
      </c>
      <c r="G35" s="478">
        <v>0</v>
      </c>
      <c r="H35" s="478">
        <v>0</v>
      </c>
      <c r="I35" s="478">
        <v>37000</v>
      </c>
      <c r="J35" s="478">
        <v>0</v>
      </c>
      <c r="K35" s="478">
        <f t="shared" si="10"/>
        <v>38500.000000000015</v>
      </c>
      <c r="L35" s="478"/>
      <c r="M35" s="478"/>
      <c r="N35" s="478">
        <v>37000.00000000001</v>
      </c>
      <c r="O35" s="478">
        <v>1500.0000000000036</v>
      </c>
      <c r="P35" s="468">
        <f t="shared" si="11"/>
        <v>36705.505000000005</v>
      </c>
      <c r="Q35" s="478">
        <v>0</v>
      </c>
      <c r="R35" s="478">
        <v>0</v>
      </c>
      <c r="S35" s="479">
        <v>36705.505000000005</v>
      </c>
      <c r="T35" s="463">
        <f t="shared" si="9"/>
        <v>294.495</v>
      </c>
      <c r="U35" s="478">
        <v>0</v>
      </c>
      <c r="V35" s="478">
        <v>0</v>
      </c>
      <c r="W35" s="480">
        <v>294.495</v>
      </c>
    </row>
    <row r="36" spans="1:23" s="371" customFormat="1" ht="15">
      <c r="A36" s="380">
        <v>4</v>
      </c>
      <c r="B36" s="381" t="s">
        <v>482</v>
      </c>
      <c r="C36" s="465">
        <v>0</v>
      </c>
      <c r="D36" s="466">
        <v>0</v>
      </c>
      <c r="E36" s="467">
        <v>0</v>
      </c>
      <c r="F36" s="468">
        <v>0</v>
      </c>
      <c r="G36" s="468">
        <v>0</v>
      </c>
      <c r="H36" s="468">
        <v>0</v>
      </c>
      <c r="I36" s="468">
        <v>0</v>
      </c>
      <c r="J36" s="468">
        <v>0</v>
      </c>
      <c r="K36" s="478">
        <f t="shared" si="10"/>
        <v>0</v>
      </c>
      <c r="L36" s="468"/>
      <c r="M36" s="468"/>
      <c r="N36" s="468"/>
      <c r="O36" s="468"/>
      <c r="P36" s="468">
        <f t="shared" si="11"/>
        <v>0</v>
      </c>
      <c r="Q36" s="468">
        <v>0</v>
      </c>
      <c r="R36" s="468">
        <v>0</v>
      </c>
      <c r="S36" s="469">
        <v>0</v>
      </c>
      <c r="T36" s="451">
        <f t="shared" si="9"/>
        <v>0</v>
      </c>
      <c r="U36" s="468">
        <v>0</v>
      </c>
      <c r="V36" s="468">
        <v>0</v>
      </c>
      <c r="W36" s="468">
        <v>0</v>
      </c>
    </row>
    <row r="37" spans="1:23" s="388" customFormat="1" ht="140.25">
      <c r="A37" s="385"/>
      <c r="B37" s="386" t="s">
        <v>483</v>
      </c>
      <c r="C37" s="475" t="s">
        <v>407</v>
      </c>
      <c r="D37" s="476" t="s">
        <v>480</v>
      </c>
      <c r="E37" s="477" t="s">
        <v>484</v>
      </c>
      <c r="F37" s="478">
        <v>413762.507</v>
      </c>
      <c r="G37" s="478">
        <v>0</v>
      </c>
      <c r="H37" s="478">
        <v>0</v>
      </c>
      <c r="I37" s="478">
        <v>150469.981</v>
      </c>
      <c r="J37" s="478">
        <v>0</v>
      </c>
      <c r="K37" s="478">
        <f t="shared" si="10"/>
        <v>140187.03304700003</v>
      </c>
      <c r="L37" s="478"/>
      <c r="M37" s="478"/>
      <c r="N37" s="478">
        <f>S37+W37</f>
        <v>140187.03304700003</v>
      </c>
      <c r="O37" s="478"/>
      <c r="P37" s="468">
        <f t="shared" si="11"/>
        <v>139720.32504700002</v>
      </c>
      <c r="Q37" s="478">
        <v>0</v>
      </c>
      <c r="R37" s="478">
        <v>0</v>
      </c>
      <c r="S37" s="479">
        <v>139720.32504700002</v>
      </c>
      <c r="T37" s="463">
        <f t="shared" si="9"/>
        <v>466.708</v>
      </c>
      <c r="U37" s="478">
        <v>0</v>
      </c>
      <c r="V37" s="478">
        <v>0</v>
      </c>
      <c r="W37" s="480">
        <v>466.708</v>
      </c>
    </row>
    <row r="38" spans="1:23" s="362" customFormat="1" ht="28.5">
      <c r="A38" s="370" t="s">
        <v>141</v>
      </c>
      <c r="B38" s="372" t="s">
        <v>458</v>
      </c>
      <c r="C38" s="465">
        <v>0</v>
      </c>
      <c r="D38" s="466">
        <v>0</v>
      </c>
      <c r="E38" s="467">
        <v>0</v>
      </c>
      <c r="F38" s="468">
        <v>0</v>
      </c>
      <c r="G38" s="468">
        <v>0</v>
      </c>
      <c r="H38" s="468">
        <v>0</v>
      </c>
      <c r="I38" s="468">
        <v>0</v>
      </c>
      <c r="J38" s="468">
        <v>0</v>
      </c>
      <c r="K38" s="468">
        <v>0</v>
      </c>
      <c r="L38" s="468"/>
      <c r="M38" s="468"/>
      <c r="N38" s="468"/>
      <c r="O38" s="468"/>
      <c r="P38" s="468">
        <v>0</v>
      </c>
      <c r="Q38" s="468">
        <v>0</v>
      </c>
      <c r="R38" s="468">
        <v>0</v>
      </c>
      <c r="S38" s="469">
        <v>0</v>
      </c>
      <c r="T38" s="468">
        <v>0</v>
      </c>
      <c r="U38" s="468">
        <v>0</v>
      </c>
      <c r="V38" s="468">
        <v>0</v>
      </c>
      <c r="W38" s="468">
        <v>0</v>
      </c>
    </row>
    <row r="39" spans="1:23" s="362" customFormat="1" ht="28.5">
      <c r="A39" s="378" t="s">
        <v>485</v>
      </c>
      <c r="B39" s="384" t="s">
        <v>486</v>
      </c>
      <c r="C39" s="460">
        <v>0</v>
      </c>
      <c r="D39" s="461">
        <v>0</v>
      </c>
      <c r="E39" s="462">
        <v>0</v>
      </c>
      <c r="F39" s="463">
        <f aca="true" t="shared" si="12" ref="F39:W39">F40+F43</f>
        <v>299804.8</v>
      </c>
      <c r="G39" s="463">
        <f t="shared" si="12"/>
        <v>0</v>
      </c>
      <c r="H39" s="463">
        <f t="shared" si="12"/>
        <v>0</v>
      </c>
      <c r="I39" s="463">
        <f t="shared" si="12"/>
        <v>299804.8</v>
      </c>
      <c r="J39" s="463">
        <f t="shared" si="12"/>
        <v>0</v>
      </c>
      <c r="K39" s="463">
        <f t="shared" si="12"/>
        <v>240000</v>
      </c>
      <c r="L39" s="463">
        <f t="shared" si="12"/>
        <v>0</v>
      </c>
      <c r="M39" s="463">
        <f t="shared" si="12"/>
        <v>0</v>
      </c>
      <c r="N39" s="463">
        <f t="shared" si="12"/>
        <v>240000</v>
      </c>
      <c r="O39" s="463">
        <f t="shared" si="12"/>
        <v>0</v>
      </c>
      <c r="P39" s="463">
        <f t="shared" si="12"/>
        <v>239146.911</v>
      </c>
      <c r="Q39" s="463">
        <f t="shared" si="12"/>
        <v>0</v>
      </c>
      <c r="R39" s="463">
        <f t="shared" si="12"/>
        <v>0</v>
      </c>
      <c r="S39" s="464">
        <f t="shared" si="12"/>
        <v>239146.911</v>
      </c>
      <c r="T39" s="463">
        <f t="shared" si="12"/>
        <v>60225.744999999995</v>
      </c>
      <c r="U39" s="463">
        <f t="shared" si="12"/>
        <v>0</v>
      </c>
      <c r="V39" s="463">
        <f t="shared" si="12"/>
        <v>0</v>
      </c>
      <c r="W39" s="463">
        <f t="shared" si="12"/>
        <v>60225.744999999995</v>
      </c>
    </row>
    <row r="40" spans="1:23" s="362" customFormat="1" ht="42.75">
      <c r="A40" s="370" t="s">
        <v>139</v>
      </c>
      <c r="B40" s="372" t="s">
        <v>453</v>
      </c>
      <c r="C40" s="455">
        <v>0</v>
      </c>
      <c r="D40" s="456">
        <v>0</v>
      </c>
      <c r="E40" s="457">
        <v>0</v>
      </c>
      <c r="F40" s="451">
        <f aca="true" t="shared" si="13" ref="F40:W40">SUM(F41:F42)</f>
        <v>299804.8</v>
      </c>
      <c r="G40" s="451">
        <f t="shared" si="13"/>
        <v>0</v>
      </c>
      <c r="H40" s="451">
        <f t="shared" si="13"/>
        <v>0</v>
      </c>
      <c r="I40" s="451">
        <f t="shared" si="13"/>
        <v>299804.8</v>
      </c>
      <c r="J40" s="451">
        <f t="shared" si="13"/>
        <v>0</v>
      </c>
      <c r="K40" s="451">
        <f t="shared" si="13"/>
        <v>240000</v>
      </c>
      <c r="L40" s="451">
        <f t="shared" si="13"/>
        <v>0</v>
      </c>
      <c r="M40" s="451">
        <f t="shared" si="13"/>
        <v>0</v>
      </c>
      <c r="N40" s="451">
        <f t="shared" si="13"/>
        <v>240000</v>
      </c>
      <c r="O40" s="451">
        <f t="shared" si="13"/>
        <v>0</v>
      </c>
      <c r="P40" s="451">
        <f t="shared" si="13"/>
        <v>239146.911</v>
      </c>
      <c r="Q40" s="451">
        <f t="shared" si="13"/>
        <v>0</v>
      </c>
      <c r="R40" s="451">
        <f t="shared" si="13"/>
        <v>0</v>
      </c>
      <c r="S40" s="458">
        <f t="shared" si="13"/>
        <v>239146.911</v>
      </c>
      <c r="T40" s="451">
        <f t="shared" si="13"/>
        <v>60225.744999999995</v>
      </c>
      <c r="U40" s="451">
        <f t="shared" si="13"/>
        <v>0</v>
      </c>
      <c r="V40" s="451">
        <f t="shared" si="13"/>
        <v>0</v>
      </c>
      <c r="W40" s="451">
        <f t="shared" si="13"/>
        <v>60225.744999999995</v>
      </c>
    </row>
    <row r="41" spans="1:23" s="362" customFormat="1" ht="30">
      <c r="A41" s="380">
        <v>6</v>
      </c>
      <c r="B41" s="381" t="s">
        <v>474</v>
      </c>
      <c r="C41" s="465">
        <v>0</v>
      </c>
      <c r="D41" s="466">
        <v>0</v>
      </c>
      <c r="E41" s="467">
        <v>0</v>
      </c>
      <c r="F41" s="468">
        <v>0</v>
      </c>
      <c r="G41" s="468">
        <v>0</v>
      </c>
      <c r="H41" s="468">
        <v>0</v>
      </c>
      <c r="I41" s="468">
        <v>0</v>
      </c>
      <c r="J41" s="468">
        <v>0</v>
      </c>
      <c r="K41" s="468">
        <v>0</v>
      </c>
      <c r="L41" s="468"/>
      <c r="M41" s="468"/>
      <c r="N41" s="468"/>
      <c r="O41" s="468"/>
      <c r="P41" s="468">
        <v>0</v>
      </c>
      <c r="Q41" s="468">
        <v>0</v>
      </c>
      <c r="R41" s="468">
        <v>0</v>
      </c>
      <c r="S41" s="469">
        <v>0</v>
      </c>
      <c r="T41" s="468">
        <v>0</v>
      </c>
      <c r="U41" s="468">
        <v>0</v>
      </c>
      <c r="V41" s="468">
        <v>0</v>
      </c>
      <c r="W41" s="468">
        <v>0</v>
      </c>
    </row>
    <row r="42" spans="1:23" s="362" customFormat="1" ht="76.5">
      <c r="A42" s="380"/>
      <c r="B42" s="381" t="s">
        <v>487</v>
      </c>
      <c r="C42" s="465" t="s">
        <v>471</v>
      </c>
      <c r="D42" s="466" t="s">
        <v>488</v>
      </c>
      <c r="E42" s="467" t="s">
        <v>489</v>
      </c>
      <c r="F42" s="468">
        <v>299804.8</v>
      </c>
      <c r="G42" s="468">
        <v>0</v>
      </c>
      <c r="H42" s="468">
        <v>0</v>
      </c>
      <c r="I42" s="468">
        <v>299804.8</v>
      </c>
      <c r="J42" s="468">
        <v>0</v>
      </c>
      <c r="K42" s="478">
        <f>SUM(L42:O42)</f>
        <v>240000</v>
      </c>
      <c r="L42" s="468"/>
      <c r="M42" s="468"/>
      <c r="N42" s="468">
        <v>240000</v>
      </c>
      <c r="O42" s="468"/>
      <c r="P42" s="468">
        <f>SUM(Q42:S42)</f>
        <v>239146.911</v>
      </c>
      <c r="Q42" s="468">
        <v>0</v>
      </c>
      <c r="R42" s="468">
        <v>0</v>
      </c>
      <c r="S42" s="469">
        <v>239146.911</v>
      </c>
      <c r="T42" s="463">
        <f>U42+V42+W42</f>
        <v>60225.744999999995</v>
      </c>
      <c r="U42" s="468">
        <v>0</v>
      </c>
      <c r="V42" s="468">
        <v>0</v>
      </c>
      <c r="W42" s="454">
        <v>60225.744999999995</v>
      </c>
    </row>
    <row r="43" spans="1:23" s="362" customFormat="1" ht="28.5">
      <c r="A43" s="370" t="s">
        <v>141</v>
      </c>
      <c r="B43" s="372" t="s">
        <v>458</v>
      </c>
      <c r="C43" s="465">
        <v>0</v>
      </c>
      <c r="D43" s="466">
        <v>0</v>
      </c>
      <c r="E43" s="467">
        <v>0</v>
      </c>
      <c r="F43" s="468">
        <v>0</v>
      </c>
      <c r="G43" s="468">
        <v>0</v>
      </c>
      <c r="H43" s="468">
        <v>0</v>
      </c>
      <c r="I43" s="468">
        <v>0</v>
      </c>
      <c r="J43" s="468">
        <v>0</v>
      </c>
      <c r="K43" s="468">
        <v>0</v>
      </c>
      <c r="L43" s="468"/>
      <c r="M43" s="468"/>
      <c r="N43" s="468"/>
      <c r="O43" s="468"/>
      <c r="P43" s="468">
        <v>0</v>
      </c>
      <c r="Q43" s="468">
        <v>0</v>
      </c>
      <c r="R43" s="468">
        <v>0</v>
      </c>
      <c r="S43" s="469">
        <v>0</v>
      </c>
      <c r="T43" s="468">
        <v>0</v>
      </c>
      <c r="U43" s="468">
        <v>0</v>
      </c>
      <c r="V43" s="468">
        <v>0</v>
      </c>
      <c r="W43" s="468">
        <v>0</v>
      </c>
    </row>
    <row r="44" spans="1:23" s="389" customFormat="1" ht="18" customHeight="1">
      <c r="A44" s="378" t="s">
        <v>490</v>
      </c>
      <c r="B44" s="384" t="s">
        <v>491</v>
      </c>
      <c r="C44" s="460">
        <v>0</v>
      </c>
      <c r="D44" s="461">
        <v>0</v>
      </c>
      <c r="E44" s="462">
        <v>0</v>
      </c>
      <c r="F44" s="463">
        <f>F45+F50</f>
        <v>738159.764</v>
      </c>
      <c r="G44" s="463">
        <f aca="true" t="shared" si="14" ref="G44:W44">G45+G50</f>
        <v>0</v>
      </c>
      <c r="H44" s="463">
        <f t="shared" si="14"/>
        <v>0</v>
      </c>
      <c r="I44" s="463">
        <f t="shared" si="14"/>
        <v>727390.9789999999</v>
      </c>
      <c r="J44" s="463">
        <f t="shared" si="14"/>
        <v>0</v>
      </c>
      <c r="K44" s="463">
        <f t="shared" si="14"/>
        <v>639389.485</v>
      </c>
      <c r="L44" s="463">
        <f t="shared" si="14"/>
        <v>0</v>
      </c>
      <c r="M44" s="463">
        <f t="shared" si="14"/>
        <v>0</v>
      </c>
      <c r="N44" s="463">
        <f t="shared" si="14"/>
        <v>639389.485</v>
      </c>
      <c r="O44" s="463">
        <f t="shared" si="14"/>
        <v>0</v>
      </c>
      <c r="P44" s="463">
        <f t="shared" si="14"/>
        <v>585565.622</v>
      </c>
      <c r="Q44" s="463">
        <f t="shared" si="14"/>
        <v>0</v>
      </c>
      <c r="R44" s="463">
        <f t="shared" si="14"/>
        <v>0</v>
      </c>
      <c r="S44" s="464">
        <f t="shared" si="14"/>
        <v>585565.622</v>
      </c>
      <c r="T44" s="463">
        <f t="shared" si="14"/>
        <v>40954.278999999995</v>
      </c>
      <c r="U44" s="463">
        <f t="shared" si="14"/>
        <v>0</v>
      </c>
      <c r="V44" s="463">
        <f t="shared" si="14"/>
        <v>0</v>
      </c>
      <c r="W44" s="463">
        <f t="shared" si="14"/>
        <v>40954.278999999995</v>
      </c>
    </row>
    <row r="45" spans="1:23" s="371" customFormat="1" ht="42.75">
      <c r="A45" s="370" t="s">
        <v>139</v>
      </c>
      <c r="B45" s="372" t="s">
        <v>453</v>
      </c>
      <c r="C45" s="455">
        <v>0</v>
      </c>
      <c r="D45" s="456">
        <v>0</v>
      </c>
      <c r="E45" s="457">
        <v>0</v>
      </c>
      <c r="F45" s="451">
        <f>SUM(F46:F49)</f>
        <v>680659.764</v>
      </c>
      <c r="G45" s="451">
        <f aca="true" t="shared" si="15" ref="G45:W45">SUM(G46:G49)</f>
        <v>0</v>
      </c>
      <c r="H45" s="451">
        <f t="shared" si="15"/>
        <v>0</v>
      </c>
      <c r="I45" s="451">
        <f t="shared" si="15"/>
        <v>669890.9789999999</v>
      </c>
      <c r="J45" s="451">
        <f t="shared" si="15"/>
        <v>0</v>
      </c>
      <c r="K45" s="451">
        <f t="shared" si="15"/>
        <v>638705.485</v>
      </c>
      <c r="L45" s="451">
        <f t="shared" si="15"/>
        <v>0</v>
      </c>
      <c r="M45" s="451">
        <f t="shared" si="15"/>
        <v>0</v>
      </c>
      <c r="N45" s="451">
        <f t="shared" si="15"/>
        <v>638705.485</v>
      </c>
      <c r="O45" s="451">
        <f t="shared" si="15"/>
        <v>0</v>
      </c>
      <c r="P45" s="451">
        <f t="shared" si="15"/>
        <v>584881.622</v>
      </c>
      <c r="Q45" s="451">
        <f t="shared" si="15"/>
        <v>0</v>
      </c>
      <c r="R45" s="451">
        <f t="shared" si="15"/>
        <v>0</v>
      </c>
      <c r="S45" s="458">
        <f t="shared" si="15"/>
        <v>584881.622</v>
      </c>
      <c r="T45" s="451">
        <f t="shared" si="15"/>
        <v>20954.279</v>
      </c>
      <c r="U45" s="451">
        <f t="shared" si="15"/>
        <v>0</v>
      </c>
      <c r="V45" s="451">
        <f t="shared" si="15"/>
        <v>0</v>
      </c>
      <c r="W45" s="451">
        <f t="shared" si="15"/>
        <v>20954.279</v>
      </c>
    </row>
    <row r="46" spans="1:23" s="371" customFormat="1" ht="30">
      <c r="A46" s="380">
        <v>1</v>
      </c>
      <c r="B46" s="381" t="s">
        <v>474</v>
      </c>
      <c r="C46" s="465"/>
      <c r="D46" s="466"/>
      <c r="E46" s="467"/>
      <c r="F46" s="468"/>
      <c r="G46" s="468"/>
      <c r="H46" s="468"/>
      <c r="I46" s="468"/>
      <c r="J46" s="468"/>
      <c r="K46" s="468"/>
      <c r="L46" s="468"/>
      <c r="M46" s="468"/>
      <c r="N46" s="468"/>
      <c r="O46" s="468"/>
      <c r="P46" s="468"/>
      <c r="Q46" s="468"/>
      <c r="R46" s="468"/>
      <c r="S46" s="469"/>
      <c r="T46" s="463">
        <f aca="true" t="shared" si="16" ref="T46:T51">U46+V46+W46</f>
        <v>0</v>
      </c>
      <c r="U46" s="468"/>
      <c r="V46" s="468"/>
      <c r="W46" s="468"/>
    </row>
    <row r="47" spans="1:23" s="362" customFormat="1" ht="38.25">
      <c r="A47" s="380"/>
      <c r="B47" s="381" t="s">
        <v>492</v>
      </c>
      <c r="C47" s="465" t="s">
        <v>471</v>
      </c>
      <c r="D47" s="466" t="s">
        <v>472</v>
      </c>
      <c r="E47" s="467" t="s">
        <v>493</v>
      </c>
      <c r="F47" s="468">
        <v>648705.485</v>
      </c>
      <c r="G47" s="468">
        <v>0</v>
      </c>
      <c r="H47" s="468">
        <v>0</v>
      </c>
      <c r="I47" s="468">
        <v>648705.485</v>
      </c>
      <c r="J47" s="468">
        <v>0</v>
      </c>
      <c r="K47" s="478">
        <f>SUM(L47:O47)</f>
        <v>618705.485</v>
      </c>
      <c r="L47" s="468"/>
      <c r="M47" s="468"/>
      <c r="N47" s="468">
        <v>618705.485</v>
      </c>
      <c r="O47" s="468"/>
      <c r="P47" s="468">
        <f>SUM(Q47:S47)</f>
        <v>564881.622</v>
      </c>
      <c r="Q47" s="468">
        <v>0</v>
      </c>
      <c r="R47" s="468">
        <v>0</v>
      </c>
      <c r="S47" s="469">
        <v>564881.622</v>
      </c>
      <c r="T47" s="463">
        <f t="shared" si="16"/>
        <v>9000</v>
      </c>
      <c r="U47" s="468">
        <v>0</v>
      </c>
      <c r="V47" s="468">
        <v>0</v>
      </c>
      <c r="W47" s="454">
        <v>9000</v>
      </c>
    </row>
    <row r="48" spans="1:23" s="371" customFormat="1" ht="30">
      <c r="A48" s="380">
        <v>2</v>
      </c>
      <c r="B48" s="381" t="s">
        <v>474</v>
      </c>
      <c r="C48" s="465">
        <v>0</v>
      </c>
      <c r="D48" s="466">
        <v>0</v>
      </c>
      <c r="E48" s="467">
        <v>0</v>
      </c>
      <c r="F48" s="468">
        <v>0</v>
      </c>
      <c r="G48" s="468">
        <v>0</v>
      </c>
      <c r="H48" s="468">
        <v>0</v>
      </c>
      <c r="I48" s="468">
        <v>0</v>
      </c>
      <c r="J48" s="468">
        <v>0</v>
      </c>
      <c r="K48" s="478">
        <f>SUM(L48:O48)</f>
        <v>0</v>
      </c>
      <c r="L48" s="468"/>
      <c r="M48" s="468"/>
      <c r="N48" s="468"/>
      <c r="O48" s="468"/>
      <c r="P48" s="468">
        <f>SUM(Q48:S48)</f>
        <v>0</v>
      </c>
      <c r="Q48" s="468">
        <v>0</v>
      </c>
      <c r="R48" s="468">
        <v>0</v>
      </c>
      <c r="S48" s="469">
        <v>0</v>
      </c>
      <c r="T48" s="463">
        <f t="shared" si="16"/>
        <v>0</v>
      </c>
      <c r="U48" s="468">
        <v>0</v>
      </c>
      <c r="V48" s="468">
        <v>0</v>
      </c>
      <c r="W48" s="468">
        <v>0</v>
      </c>
    </row>
    <row r="49" spans="1:23" s="362" customFormat="1" ht="60">
      <c r="A49" s="380"/>
      <c r="B49" s="381" t="s">
        <v>494</v>
      </c>
      <c r="C49" s="465" t="s">
        <v>399</v>
      </c>
      <c r="D49" s="466" t="s">
        <v>495</v>
      </c>
      <c r="E49" s="467" t="s">
        <v>496</v>
      </c>
      <c r="F49" s="468">
        <v>31954.279</v>
      </c>
      <c r="G49" s="468">
        <v>0</v>
      </c>
      <c r="H49" s="468">
        <v>0</v>
      </c>
      <c r="I49" s="468">
        <v>21185.494</v>
      </c>
      <c r="J49" s="468">
        <v>0</v>
      </c>
      <c r="K49" s="478">
        <f>SUM(L49:O49)</f>
        <v>20000</v>
      </c>
      <c r="L49" s="468"/>
      <c r="M49" s="468"/>
      <c r="N49" s="468">
        <v>20000</v>
      </c>
      <c r="O49" s="468"/>
      <c r="P49" s="468">
        <f>SUM(Q49:S49)</f>
        <v>20000</v>
      </c>
      <c r="Q49" s="468">
        <v>0</v>
      </c>
      <c r="R49" s="468">
        <v>0</v>
      </c>
      <c r="S49" s="469">
        <v>20000</v>
      </c>
      <c r="T49" s="463">
        <f t="shared" si="16"/>
        <v>11954.278999999999</v>
      </c>
      <c r="U49" s="468">
        <v>0</v>
      </c>
      <c r="V49" s="468">
        <v>0</v>
      </c>
      <c r="W49" s="454">
        <v>11954.278999999999</v>
      </c>
    </row>
    <row r="50" spans="1:23" s="371" customFormat="1" ht="28.5">
      <c r="A50" s="370" t="s">
        <v>141</v>
      </c>
      <c r="B50" s="372" t="s">
        <v>458</v>
      </c>
      <c r="C50" s="455">
        <v>0</v>
      </c>
      <c r="D50" s="456">
        <v>0</v>
      </c>
      <c r="E50" s="457">
        <v>0</v>
      </c>
      <c r="F50" s="451">
        <f aca="true" t="shared" si="17" ref="F50:W50">SUM(F51:F51)</f>
        <v>57500</v>
      </c>
      <c r="G50" s="451">
        <f t="shared" si="17"/>
        <v>0</v>
      </c>
      <c r="H50" s="451">
        <f t="shared" si="17"/>
        <v>0</v>
      </c>
      <c r="I50" s="451">
        <f t="shared" si="17"/>
        <v>57500</v>
      </c>
      <c r="J50" s="451">
        <f t="shared" si="17"/>
        <v>0</v>
      </c>
      <c r="K50" s="451">
        <f t="shared" si="17"/>
        <v>684</v>
      </c>
      <c r="L50" s="451">
        <f t="shared" si="17"/>
        <v>0</v>
      </c>
      <c r="M50" s="451">
        <f t="shared" si="17"/>
        <v>0</v>
      </c>
      <c r="N50" s="451">
        <f t="shared" si="17"/>
        <v>684</v>
      </c>
      <c r="O50" s="451">
        <f t="shared" si="17"/>
        <v>0</v>
      </c>
      <c r="P50" s="451">
        <f t="shared" si="17"/>
        <v>684</v>
      </c>
      <c r="Q50" s="451">
        <f t="shared" si="17"/>
        <v>0</v>
      </c>
      <c r="R50" s="451">
        <f t="shared" si="17"/>
        <v>0</v>
      </c>
      <c r="S50" s="458">
        <f t="shared" si="17"/>
        <v>684</v>
      </c>
      <c r="T50" s="451">
        <f t="shared" si="17"/>
        <v>20000</v>
      </c>
      <c r="U50" s="451">
        <f t="shared" si="17"/>
        <v>0</v>
      </c>
      <c r="V50" s="451">
        <f t="shared" si="17"/>
        <v>0</v>
      </c>
      <c r="W50" s="451">
        <f t="shared" si="17"/>
        <v>20000</v>
      </c>
    </row>
    <row r="51" spans="1:23" s="371" customFormat="1" ht="36.75" customHeight="1">
      <c r="A51" s="370">
        <v>1</v>
      </c>
      <c r="B51" s="381" t="s">
        <v>497</v>
      </c>
      <c r="C51" s="465" t="s">
        <v>400</v>
      </c>
      <c r="D51" s="465" t="s">
        <v>498</v>
      </c>
      <c r="E51" s="467" t="s">
        <v>499</v>
      </c>
      <c r="F51" s="470">
        <v>57500</v>
      </c>
      <c r="G51" s="468"/>
      <c r="H51" s="468"/>
      <c r="I51" s="470">
        <v>57500</v>
      </c>
      <c r="J51" s="468"/>
      <c r="K51" s="478">
        <f>SUM(L51:O51)</f>
        <v>684</v>
      </c>
      <c r="L51" s="468"/>
      <c r="M51" s="468"/>
      <c r="N51" s="470">
        <v>684</v>
      </c>
      <c r="O51" s="468"/>
      <c r="P51" s="468">
        <f>SUM(Q51:S51)</f>
        <v>684</v>
      </c>
      <c r="Q51" s="468"/>
      <c r="R51" s="468"/>
      <c r="S51" s="481">
        <v>684</v>
      </c>
      <c r="T51" s="463">
        <f t="shared" si="16"/>
        <v>20000</v>
      </c>
      <c r="U51" s="468"/>
      <c r="V51" s="468"/>
      <c r="W51" s="454">
        <v>20000</v>
      </c>
    </row>
    <row r="52" spans="1:23" s="388" customFormat="1" ht="28.5">
      <c r="A52" s="378" t="s">
        <v>500</v>
      </c>
      <c r="B52" s="379" t="s">
        <v>501</v>
      </c>
      <c r="C52" s="460"/>
      <c r="D52" s="461"/>
      <c r="E52" s="462"/>
      <c r="F52" s="463">
        <f aca="true" t="shared" si="18" ref="F52:W52">F53+F59+F75+F84+F91+F96</f>
        <v>5349924.415</v>
      </c>
      <c r="G52" s="463">
        <f t="shared" si="18"/>
        <v>1136008.063</v>
      </c>
      <c r="H52" s="463">
        <f t="shared" si="18"/>
        <v>577216</v>
      </c>
      <c r="I52" s="463">
        <f t="shared" si="18"/>
        <v>3597797.097000001</v>
      </c>
      <c r="J52" s="463">
        <f t="shared" si="18"/>
        <v>32066.5</v>
      </c>
      <c r="K52" s="463">
        <f t="shared" si="18"/>
        <v>1714623.2204809997</v>
      </c>
      <c r="L52" s="463">
        <f t="shared" si="18"/>
        <v>0</v>
      </c>
      <c r="M52" s="463">
        <f t="shared" si="18"/>
        <v>356000</v>
      </c>
      <c r="N52" s="463">
        <f t="shared" si="18"/>
        <v>1345203.2204809997</v>
      </c>
      <c r="O52" s="463">
        <f t="shared" si="18"/>
        <v>13420</v>
      </c>
      <c r="P52" s="463">
        <f t="shared" si="18"/>
        <v>1855482.2147709997</v>
      </c>
      <c r="Q52" s="463">
        <f t="shared" si="18"/>
        <v>0</v>
      </c>
      <c r="R52" s="463">
        <f t="shared" si="18"/>
        <v>357500</v>
      </c>
      <c r="S52" s="463">
        <f t="shared" si="18"/>
        <v>1484562.2147709997</v>
      </c>
      <c r="T52" s="463">
        <f t="shared" si="18"/>
        <v>707543.553</v>
      </c>
      <c r="U52" s="463">
        <f t="shared" si="18"/>
        <v>0</v>
      </c>
      <c r="V52" s="463">
        <f t="shared" si="18"/>
        <v>0</v>
      </c>
      <c r="W52" s="463">
        <f t="shared" si="18"/>
        <v>707543.553</v>
      </c>
    </row>
    <row r="53" spans="1:23" s="362" customFormat="1" ht="28.5">
      <c r="A53" s="390" t="s">
        <v>8</v>
      </c>
      <c r="B53" s="391" t="s">
        <v>502</v>
      </c>
      <c r="C53" s="482">
        <v>0</v>
      </c>
      <c r="D53" s="483">
        <v>0</v>
      </c>
      <c r="E53" s="484">
        <v>0</v>
      </c>
      <c r="F53" s="485">
        <f aca="true" t="shared" si="19" ref="F53:W53">F54+F58</f>
        <v>205858.546</v>
      </c>
      <c r="G53" s="485">
        <f t="shared" si="19"/>
        <v>0</v>
      </c>
      <c r="H53" s="485">
        <f t="shared" si="19"/>
        <v>177216</v>
      </c>
      <c r="I53" s="485">
        <f t="shared" si="19"/>
        <v>28642.546</v>
      </c>
      <c r="J53" s="485">
        <f t="shared" si="19"/>
        <v>0</v>
      </c>
      <c r="K53" s="485">
        <f t="shared" si="19"/>
        <v>13327.096000000001</v>
      </c>
      <c r="L53" s="485">
        <f t="shared" si="19"/>
        <v>0</v>
      </c>
      <c r="M53" s="485">
        <f t="shared" si="19"/>
        <v>6000</v>
      </c>
      <c r="N53" s="485">
        <f t="shared" si="19"/>
        <v>7327.0960000000005</v>
      </c>
      <c r="O53" s="485">
        <f t="shared" si="19"/>
        <v>0</v>
      </c>
      <c r="P53" s="485">
        <f t="shared" si="19"/>
        <v>14000</v>
      </c>
      <c r="Q53" s="485">
        <f t="shared" si="19"/>
        <v>0</v>
      </c>
      <c r="R53" s="485">
        <f t="shared" si="19"/>
        <v>7500</v>
      </c>
      <c r="S53" s="486">
        <f t="shared" si="19"/>
        <v>6500</v>
      </c>
      <c r="T53" s="485">
        <f t="shared" si="19"/>
        <v>13315.108999999999</v>
      </c>
      <c r="U53" s="485">
        <f t="shared" si="19"/>
        <v>0</v>
      </c>
      <c r="V53" s="485">
        <f t="shared" si="19"/>
        <v>0</v>
      </c>
      <c r="W53" s="485">
        <f t="shared" si="19"/>
        <v>13315.108999999999</v>
      </c>
    </row>
    <row r="54" spans="1:23" s="371" customFormat="1" ht="42.75">
      <c r="A54" s="370" t="s">
        <v>139</v>
      </c>
      <c r="B54" s="372" t="s">
        <v>453</v>
      </c>
      <c r="C54" s="455">
        <v>0</v>
      </c>
      <c r="D54" s="456">
        <v>0</v>
      </c>
      <c r="E54" s="457">
        <v>0</v>
      </c>
      <c r="F54" s="451">
        <f aca="true" t="shared" si="20" ref="F54:W54">SUM(F56:F57)</f>
        <v>205858.546</v>
      </c>
      <c r="G54" s="451">
        <f t="shared" si="20"/>
        <v>0</v>
      </c>
      <c r="H54" s="451">
        <f t="shared" si="20"/>
        <v>177216</v>
      </c>
      <c r="I54" s="451">
        <f t="shared" si="20"/>
        <v>28642.546</v>
      </c>
      <c r="J54" s="451">
        <f t="shared" si="20"/>
        <v>0</v>
      </c>
      <c r="K54" s="451">
        <f t="shared" si="20"/>
        <v>13327.096000000001</v>
      </c>
      <c r="L54" s="451">
        <f t="shared" si="20"/>
        <v>0</v>
      </c>
      <c r="M54" s="451">
        <f t="shared" si="20"/>
        <v>6000</v>
      </c>
      <c r="N54" s="451">
        <f t="shared" si="20"/>
        <v>7327.0960000000005</v>
      </c>
      <c r="O54" s="451">
        <f t="shared" si="20"/>
        <v>0</v>
      </c>
      <c r="P54" s="451">
        <f t="shared" si="20"/>
        <v>14000</v>
      </c>
      <c r="Q54" s="451">
        <f t="shared" si="20"/>
        <v>0</v>
      </c>
      <c r="R54" s="451">
        <f t="shared" si="20"/>
        <v>7500</v>
      </c>
      <c r="S54" s="458">
        <f t="shared" si="20"/>
        <v>6500</v>
      </c>
      <c r="T54" s="451">
        <f t="shared" si="20"/>
        <v>13315.108999999999</v>
      </c>
      <c r="U54" s="451">
        <f t="shared" si="20"/>
        <v>0</v>
      </c>
      <c r="V54" s="451">
        <f t="shared" si="20"/>
        <v>0</v>
      </c>
      <c r="W54" s="451">
        <f t="shared" si="20"/>
        <v>13315.108999999999</v>
      </c>
    </row>
    <row r="55" spans="1:23" s="389" customFormat="1" ht="30">
      <c r="A55" s="380">
        <v>1</v>
      </c>
      <c r="B55" s="381" t="s">
        <v>474</v>
      </c>
      <c r="C55" s="465">
        <v>0</v>
      </c>
      <c r="D55" s="466">
        <v>0</v>
      </c>
      <c r="E55" s="467">
        <v>0</v>
      </c>
      <c r="F55" s="468">
        <v>0</v>
      </c>
      <c r="G55" s="468">
        <v>0</v>
      </c>
      <c r="H55" s="468">
        <v>0</v>
      </c>
      <c r="I55" s="468">
        <v>0</v>
      </c>
      <c r="J55" s="468">
        <v>0</v>
      </c>
      <c r="K55" s="468">
        <v>0</v>
      </c>
      <c r="L55" s="468"/>
      <c r="M55" s="468"/>
      <c r="N55" s="468"/>
      <c r="O55" s="468"/>
      <c r="P55" s="468">
        <v>0</v>
      </c>
      <c r="Q55" s="468">
        <v>0</v>
      </c>
      <c r="R55" s="468">
        <v>0</v>
      </c>
      <c r="S55" s="469">
        <v>0</v>
      </c>
      <c r="T55" s="463">
        <f>U55+V55+W55</f>
        <v>0</v>
      </c>
      <c r="U55" s="468">
        <v>0</v>
      </c>
      <c r="V55" s="468">
        <v>0</v>
      </c>
      <c r="W55" s="468">
        <v>0</v>
      </c>
    </row>
    <row r="56" spans="1:23" s="362" customFormat="1" ht="45">
      <c r="A56" s="380"/>
      <c r="B56" s="381" t="s">
        <v>503</v>
      </c>
      <c r="C56" s="465" t="s">
        <v>399</v>
      </c>
      <c r="D56" s="466" t="s">
        <v>495</v>
      </c>
      <c r="E56" s="467" t="s">
        <v>504</v>
      </c>
      <c r="F56" s="468">
        <v>29398.546</v>
      </c>
      <c r="G56" s="468">
        <v>0</v>
      </c>
      <c r="H56" s="468">
        <v>15000</v>
      </c>
      <c r="I56" s="468">
        <v>14398.545999999998</v>
      </c>
      <c r="J56" s="468">
        <v>0</v>
      </c>
      <c r="K56" s="478">
        <f>SUM(L56:O56)</f>
        <v>6000</v>
      </c>
      <c r="L56" s="468"/>
      <c r="M56" s="468">
        <v>6000</v>
      </c>
      <c r="N56" s="468"/>
      <c r="O56" s="468"/>
      <c r="P56" s="468">
        <f>SUM(Q56:S56)</f>
        <v>7500</v>
      </c>
      <c r="Q56" s="468">
        <v>0</v>
      </c>
      <c r="R56" s="468">
        <v>7500</v>
      </c>
      <c r="S56" s="469">
        <v>0</v>
      </c>
      <c r="T56" s="463">
        <f>U56+V56+W56</f>
        <v>7898.5459999999985</v>
      </c>
      <c r="U56" s="468">
        <v>0</v>
      </c>
      <c r="V56" s="468">
        <v>0</v>
      </c>
      <c r="W56" s="454">
        <v>7898.5459999999985</v>
      </c>
    </row>
    <row r="57" spans="1:23" s="388" customFormat="1" ht="38.25">
      <c r="A57" s="385"/>
      <c r="B57" s="386" t="s">
        <v>505</v>
      </c>
      <c r="C57" s="475" t="s">
        <v>399</v>
      </c>
      <c r="D57" s="476" t="s">
        <v>506</v>
      </c>
      <c r="E57" s="477" t="s">
        <v>507</v>
      </c>
      <c r="F57" s="478">
        <v>176460</v>
      </c>
      <c r="G57" s="478">
        <v>0</v>
      </c>
      <c r="H57" s="478">
        <v>162216</v>
      </c>
      <c r="I57" s="478">
        <v>14244</v>
      </c>
      <c r="J57" s="478">
        <v>0</v>
      </c>
      <c r="K57" s="478">
        <f>SUM(L57:O57)</f>
        <v>7327.0960000000005</v>
      </c>
      <c r="L57" s="478"/>
      <c r="M57" s="478"/>
      <c r="N57" s="478">
        <v>7327.0960000000005</v>
      </c>
      <c r="O57" s="478"/>
      <c r="P57" s="468">
        <f>SUM(Q57:S57)</f>
        <v>6500</v>
      </c>
      <c r="Q57" s="478">
        <v>0</v>
      </c>
      <c r="R57" s="478">
        <v>0</v>
      </c>
      <c r="S57" s="479">
        <v>6500</v>
      </c>
      <c r="T57" s="463">
        <f>U57+V57+W57</f>
        <v>5416.563</v>
      </c>
      <c r="U57" s="478">
        <v>0</v>
      </c>
      <c r="V57" s="478">
        <v>0</v>
      </c>
      <c r="W57" s="480">
        <v>5416.563</v>
      </c>
    </row>
    <row r="58" spans="1:23" s="371" customFormat="1" ht="28.5">
      <c r="A58" s="370" t="s">
        <v>141</v>
      </c>
      <c r="B58" s="372" t="s">
        <v>458</v>
      </c>
      <c r="C58" s="465">
        <v>0</v>
      </c>
      <c r="D58" s="466">
        <v>0</v>
      </c>
      <c r="E58" s="467">
        <v>0</v>
      </c>
      <c r="F58" s="468">
        <v>0</v>
      </c>
      <c r="G58" s="468">
        <v>0</v>
      </c>
      <c r="H58" s="468">
        <v>0</v>
      </c>
      <c r="I58" s="468">
        <v>0</v>
      </c>
      <c r="J58" s="468">
        <v>0</v>
      </c>
      <c r="K58" s="468">
        <v>0</v>
      </c>
      <c r="L58" s="468"/>
      <c r="M58" s="468"/>
      <c r="N58" s="468"/>
      <c r="O58" s="468"/>
      <c r="P58" s="468">
        <v>0</v>
      </c>
      <c r="Q58" s="468">
        <v>0</v>
      </c>
      <c r="R58" s="468">
        <v>0</v>
      </c>
      <c r="S58" s="469">
        <v>0</v>
      </c>
      <c r="T58" s="468">
        <v>0</v>
      </c>
      <c r="U58" s="468">
        <v>0</v>
      </c>
      <c r="V58" s="468">
        <v>0</v>
      </c>
      <c r="W58" s="468">
        <v>0</v>
      </c>
    </row>
    <row r="59" spans="1:23" s="362" customFormat="1" ht="14.25">
      <c r="A59" s="378" t="s">
        <v>12</v>
      </c>
      <c r="B59" s="384" t="s">
        <v>508</v>
      </c>
      <c r="C59" s="460">
        <v>0</v>
      </c>
      <c r="D59" s="461">
        <v>0</v>
      </c>
      <c r="E59" s="462">
        <v>0</v>
      </c>
      <c r="F59" s="463">
        <f aca="true" t="shared" si="21" ref="F59:W59">F60+F70</f>
        <v>4191056.4580000006</v>
      </c>
      <c r="G59" s="463">
        <f t="shared" si="21"/>
        <v>1136008.063</v>
      </c>
      <c r="H59" s="463">
        <f t="shared" si="21"/>
        <v>350000</v>
      </c>
      <c r="I59" s="463">
        <f t="shared" si="21"/>
        <v>2672981.8950000005</v>
      </c>
      <c r="J59" s="463">
        <f t="shared" si="21"/>
        <v>32066.5</v>
      </c>
      <c r="K59" s="463">
        <f t="shared" si="21"/>
        <v>1598296.1244809998</v>
      </c>
      <c r="L59" s="463">
        <f t="shared" si="21"/>
        <v>0</v>
      </c>
      <c r="M59" s="463">
        <f t="shared" si="21"/>
        <v>350000</v>
      </c>
      <c r="N59" s="463">
        <f t="shared" si="21"/>
        <v>1234876.1244809998</v>
      </c>
      <c r="O59" s="463">
        <f t="shared" si="21"/>
        <v>13420</v>
      </c>
      <c r="P59" s="463">
        <f t="shared" si="21"/>
        <v>1590593.5934809998</v>
      </c>
      <c r="Q59" s="463">
        <f t="shared" si="21"/>
        <v>0</v>
      </c>
      <c r="R59" s="463">
        <f t="shared" si="21"/>
        <v>350000</v>
      </c>
      <c r="S59" s="464">
        <f t="shared" si="21"/>
        <v>1227173.5934809998</v>
      </c>
      <c r="T59" s="463">
        <f t="shared" si="21"/>
        <v>479348.049</v>
      </c>
      <c r="U59" s="463">
        <f t="shared" si="21"/>
        <v>0</v>
      </c>
      <c r="V59" s="463">
        <f t="shared" si="21"/>
        <v>0</v>
      </c>
      <c r="W59" s="463">
        <f t="shared" si="21"/>
        <v>479348.049</v>
      </c>
    </row>
    <row r="60" spans="1:23" s="362" customFormat="1" ht="42.75">
      <c r="A60" s="370" t="s">
        <v>139</v>
      </c>
      <c r="B60" s="372" t="s">
        <v>453</v>
      </c>
      <c r="C60" s="455">
        <v>0</v>
      </c>
      <c r="D60" s="456">
        <v>0</v>
      </c>
      <c r="E60" s="457">
        <v>0</v>
      </c>
      <c r="F60" s="451">
        <f aca="true" t="shared" si="22" ref="F60:W60">SUM(F61:F69)</f>
        <v>2074186.4580000003</v>
      </c>
      <c r="G60" s="451">
        <f t="shared" si="22"/>
        <v>0</v>
      </c>
      <c r="H60" s="451">
        <f t="shared" si="22"/>
        <v>350000</v>
      </c>
      <c r="I60" s="451">
        <f t="shared" si="22"/>
        <v>1692119.9580000003</v>
      </c>
      <c r="J60" s="451">
        <f t="shared" si="22"/>
        <v>32066.5</v>
      </c>
      <c r="K60" s="451">
        <f t="shared" si="22"/>
        <v>1598296.1244809998</v>
      </c>
      <c r="L60" s="451">
        <f t="shared" si="22"/>
        <v>0</v>
      </c>
      <c r="M60" s="451">
        <f t="shared" si="22"/>
        <v>350000</v>
      </c>
      <c r="N60" s="451">
        <f t="shared" si="22"/>
        <v>1234876.1244809998</v>
      </c>
      <c r="O60" s="451">
        <f t="shared" si="22"/>
        <v>13420</v>
      </c>
      <c r="P60" s="451">
        <f t="shared" si="22"/>
        <v>1590593.5934809998</v>
      </c>
      <c r="Q60" s="451">
        <f t="shared" si="22"/>
        <v>0</v>
      </c>
      <c r="R60" s="451">
        <f t="shared" si="22"/>
        <v>350000</v>
      </c>
      <c r="S60" s="458">
        <f t="shared" si="22"/>
        <v>1227173.5934809998</v>
      </c>
      <c r="T60" s="451">
        <f t="shared" si="22"/>
        <v>136722.429</v>
      </c>
      <c r="U60" s="451">
        <f t="shared" si="22"/>
        <v>0</v>
      </c>
      <c r="V60" s="451">
        <f t="shared" si="22"/>
        <v>0</v>
      </c>
      <c r="W60" s="451">
        <f t="shared" si="22"/>
        <v>136722.429</v>
      </c>
    </row>
    <row r="61" spans="1:23" s="362" customFormat="1" ht="30">
      <c r="A61" s="380">
        <v>1</v>
      </c>
      <c r="B61" s="381" t="s">
        <v>474</v>
      </c>
      <c r="C61" s="465"/>
      <c r="D61" s="466"/>
      <c r="E61" s="467"/>
      <c r="F61" s="468"/>
      <c r="G61" s="468"/>
      <c r="H61" s="468"/>
      <c r="I61" s="468"/>
      <c r="J61" s="468"/>
      <c r="K61" s="468"/>
      <c r="L61" s="468"/>
      <c r="M61" s="468"/>
      <c r="N61" s="468"/>
      <c r="O61" s="468"/>
      <c r="P61" s="468"/>
      <c r="Q61" s="468"/>
      <c r="R61" s="468"/>
      <c r="S61" s="469"/>
      <c r="T61" s="463">
        <f aca="true" t="shared" si="23" ref="T61:T74">U61+V61+W61</f>
        <v>0</v>
      </c>
      <c r="U61" s="468"/>
      <c r="V61" s="468"/>
      <c r="W61" s="468"/>
    </row>
    <row r="62" spans="1:23" s="387" customFormat="1" ht="82.5" customHeight="1">
      <c r="A62" s="385"/>
      <c r="B62" s="386" t="s">
        <v>509</v>
      </c>
      <c r="C62" s="475" t="s">
        <v>510</v>
      </c>
      <c r="D62" s="476" t="s">
        <v>511</v>
      </c>
      <c r="E62" s="477" t="s">
        <v>512</v>
      </c>
      <c r="F62" s="478">
        <v>1407966.799</v>
      </c>
      <c r="G62" s="478">
        <v>0</v>
      </c>
      <c r="H62" s="478">
        <v>350000</v>
      </c>
      <c r="I62" s="478">
        <v>1057966.799</v>
      </c>
      <c r="J62" s="478">
        <v>0</v>
      </c>
      <c r="K62" s="478">
        <f aca="true" t="shared" si="24" ref="K62:K69">SUM(L62:O62)</f>
        <v>1096470.8869999999</v>
      </c>
      <c r="L62" s="478"/>
      <c r="M62" s="478">
        <v>350000</v>
      </c>
      <c r="N62" s="478">
        <v>746470.8869999999</v>
      </c>
      <c r="O62" s="478"/>
      <c r="P62" s="468">
        <f aca="true" t="shared" si="25" ref="P62:P67">SUM(Q62:S62)</f>
        <v>1093164.538</v>
      </c>
      <c r="Q62" s="478">
        <v>0</v>
      </c>
      <c r="R62" s="478">
        <v>350000</v>
      </c>
      <c r="S62" s="479">
        <v>743164.538</v>
      </c>
      <c r="T62" s="463">
        <f t="shared" si="23"/>
        <v>3306.349000000002</v>
      </c>
      <c r="U62" s="478">
        <v>0</v>
      </c>
      <c r="V62" s="478">
        <v>0</v>
      </c>
      <c r="W62" s="480">
        <v>3306.349000000002</v>
      </c>
    </row>
    <row r="63" spans="1:23" s="388" customFormat="1" ht="36" customHeight="1">
      <c r="A63" s="385"/>
      <c r="B63" s="386" t="s">
        <v>513</v>
      </c>
      <c r="C63" s="475" t="s">
        <v>401</v>
      </c>
      <c r="D63" s="476" t="s">
        <v>514</v>
      </c>
      <c r="E63" s="477" t="s">
        <v>515</v>
      </c>
      <c r="F63" s="478">
        <v>200553.502</v>
      </c>
      <c r="G63" s="478">
        <v>0</v>
      </c>
      <c r="H63" s="478">
        <v>0</v>
      </c>
      <c r="I63" s="478">
        <v>200553.502</v>
      </c>
      <c r="J63" s="478">
        <v>0</v>
      </c>
      <c r="K63" s="478">
        <f t="shared" si="24"/>
        <v>193499.999481</v>
      </c>
      <c r="L63" s="478"/>
      <c r="M63" s="478"/>
      <c r="N63" s="478">
        <v>193499.999481</v>
      </c>
      <c r="O63" s="478"/>
      <c r="P63" s="468">
        <f t="shared" si="25"/>
        <v>189300.535481</v>
      </c>
      <c r="Q63" s="478">
        <v>0</v>
      </c>
      <c r="R63" s="478">
        <v>0</v>
      </c>
      <c r="S63" s="479">
        <v>189300.535481</v>
      </c>
      <c r="T63" s="463">
        <f t="shared" si="23"/>
        <v>4199.464</v>
      </c>
      <c r="U63" s="478">
        <v>0</v>
      </c>
      <c r="V63" s="478">
        <v>0</v>
      </c>
      <c r="W63" s="454">
        <v>4199.464</v>
      </c>
    </row>
    <row r="64" spans="1:23" s="387" customFormat="1" ht="38.25">
      <c r="A64" s="385"/>
      <c r="B64" s="386" t="s">
        <v>516</v>
      </c>
      <c r="C64" s="475" t="s">
        <v>403</v>
      </c>
      <c r="D64" s="476" t="s">
        <v>488</v>
      </c>
      <c r="E64" s="477" t="s">
        <v>517</v>
      </c>
      <c r="F64" s="478">
        <v>195654</v>
      </c>
      <c r="G64" s="478">
        <v>0</v>
      </c>
      <c r="H64" s="478">
        <v>0</v>
      </c>
      <c r="I64" s="478">
        <v>195654</v>
      </c>
      <c r="J64" s="478">
        <v>0</v>
      </c>
      <c r="K64" s="478">
        <f t="shared" si="24"/>
        <v>170000.00000000003</v>
      </c>
      <c r="L64" s="478"/>
      <c r="M64" s="478"/>
      <c r="N64" s="478">
        <v>170000.00000000003</v>
      </c>
      <c r="O64" s="478"/>
      <c r="P64" s="468">
        <f t="shared" si="25"/>
        <v>170000.00000000003</v>
      </c>
      <c r="Q64" s="478">
        <v>0</v>
      </c>
      <c r="R64" s="478">
        <v>0</v>
      </c>
      <c r="S64" s="479">
        <v>170000.00000000003</v>
      </c>
      <c r="T64" s="463">
        <f t="shared" si="23"/>
        <v>15979</v>
      </c>
      <c r="U64" s="478">
        <v>0</v>
      </c>
      <c r="V64" s="478">
        <v>0</v>
      </c>
      <c r="W64" s="480">
        <v>15979</v>
      </c>
    </row>
    <row r="65" spans="1:23" s="388" customFormat="1" ht="60">
      <c r="A65" s="385"/>
      <c r="B65" s="386" t="s">
        <v>518</v>
      </c>
      <c r="C65" s="475" t="s">
        <v>404</v>
      </c>
      <c r="D65" s="476" t="s">
        <v>495</v>
      </c>
      <c r="E65" s="477" t="s">
        <v>519</v>
      </c>
      <c r="F65" s="478">
        <v>67112.969</v>
      </c>
      <c r="G65" s="478">
        <v>0</v>
      </c>
      <c r="H65" s="478">
        <v>0</v>
      </c>
      <c r="I65" s="478">
        <v>67112.969</v>
      </c>
      <c r="J65" s="478">
        <v>0</v>
      </c>
      <c r="K65" s="478">
        <f t="shared" si="24"/>
        <v>50000</v>
      </c>
      <c r="L65" s="478"/>
      <c r="M65" s="478"/>
      <c r="N65" s="478">
        <v>50000</v>
      </c>
      <c r="O65" s="478"/>
      <c r="P65" s="468">
        <f t="shared" si="25"/>
        <v>50000</v>
      </c>
      <c r="Q65" s="478">
        <v>0</v>
      </c>
      <c r="R65" s="478">
        <v>0</v>
      </c>
      <c r="S65" s="479">
        <v>50000</v>
      </c>
      <c r="T65" s="463">
        <f t="shared" si="23"/>
        <v>17112.968999999997</v>
      </c>
      <c r="U65" s="478">
        <v>0</v>
      </c>
      <c r="V65" s="478">
        <v>0</v>
      </c>
      <c r="W65" s="480">
        <v>17112.968999999997</v>
      </c>
    </row>
    <row r="66" spans="1:23" s="388" customFormat="1" ht="75">
      <c r="A66" s="385"/>
      <c r="B66" s="386" t="s">
        <v>520</v>
      </c>
      <c r="C66" s="475" t="s">
        <v>399</v>
      </c>
      <c r="D66" s="476" t="s">
        <v>514</v>
      </c>
      <c r="E66" s="477" t="s">
        <v>521</v>
      </c>
      <c r="F66" s="478">
        <v>46452.688</v>
      </c>
      <c r="G66" s="478">
        <v>0</v>
      </c>
      <c r="H66" s="478">
        <v>0</v>
      </c>
      <c r="I66" s="478">
        <v>46452.688</v>
      </c>
      <c r="J66" s="478">
        <v>0</v>
      </c>
      <c r="K66" s="478">
        <f t="shared" si="24"/>
        <v>21000</v>
      </c>
      <c r="L66" s="478"/>
      <c r="M66" s="478"/>
      <c r="N66" s="478">
        <v>21000</v>
      </c>
      <c r="O66" s="478"/>
      <c r="P66" s="468">
        <f t="shared" si="25"/>
        <v>20803.282</v>
      </c>
      <c r="Q66" s="478">
        <v>0</v>
      </c>
      <c r="R66" s="478">
        <v>0</v>
      </c>
      <c r="S66" s="479">
        <v>20803.282</v>
      </c>
      <c r="T66" s="463">
        <f t="shared" si="23"/>
        <v>25649.406000000003</v>
      </c>
      <c r="U66" s="478">
        <v>0</v>
      </c>
      <c r="V66" s="478">
        <v>0</v>
      </c>
      <c r="W66" s="480">
        <v>25649.406000000003</v>
      </c>
    </row>
    <row r="67" spans="1:23" s="388" customFormat="1" ht="51">
      <c r="A67" s="385"/>
      <c r="B67" s="386" t="s">
        <v>522</v>
      </c>
      <c r="C67" s="475" t="s">
        <v>523</v>
      </c>
      <c r="D67" s="476" t="s">
        <v>524</v>
      </c>
      <c r="E67" s="477" t="s">
        <v>525</v>
      </c>
      <c r="F67" s="478">
        <v>94380</v>
      </c>
      <c r="G67" s="478">
        <v>0</v>
      </c>
      <c r="H67" s="478">
        <v>0</v>
      </c>
      <c r="I67" s="478">
        <v>94380</v>
      </c>
      <c r="J67" s="478">
        <v>0</v>
      </c>
      <c r="K67" s="478">
        <f t="shared" si="24"/>
        <v>28905.238</v>
      </c>
      <c r="L67" s="478"/>
      <c r="M67" s="478"/>
      <c r="N67" s="487">
        <v>28905.238</v>
      </c>
      <c r="O67" s="478"/>
      <c r="P67" s="468">
        <f t="shared" si="25"/>
        <v>28905.238</v>
      </c>
      <c r="Q67" s="478">
        <v>0</v>
      </c>
      <c r="R67" s="478">
        <v>0</v>
      </c>
      <c r="S67" s="487">
        <v>28905.238</v>
      </c>
      <c r="T67" s="463">
        <f t="shared" si="23"/>
        <v>65475.240999999995</v>
      </c>
      <c r="U67" s="478">
        <v>0</v>
      </c>
      <c r="V67" s="478">
        <v>0</v>
      </c>
      <c r="W67" s="480">
        <v>65475.240999999995</v>
      </c>
    </row>
    <row r="68" spans="1:23" s="371" customFormat="1" ht="15">
      <c r="A68" s="380">
        <v>2</v>
      </c>
      <c r="B68" s="381" t="s">
        <v>526</v>
      </c>
      <c r="C68" s="465"/>
      <c r="D68" s="466"/>
      <c r="E68" s="467"/>
      <c r="F68" s="468"/>
      <c r="G68" s="468"/>
      <c r="H68" s="468"/>
      <c r="I68" s="468"/>
      <c r="J68" s="468"/>
      <c r="K68" s="478">
        <f t="shared" si="24"/>
        <v>0</v>
      </c>
      <c r="L68" s="468"/>
      <c r="M68" s="468"/>
      <c r="N68" s="468"/>
      <c r="O68" s="468"/>
      <c r="P68" s="468"/>
      <c r="Q68" s="468"/>
      <c r="R68" s="468"/>
      <c r="S68" s="469"/>
      <c r="T68" s="463">
        <f t="shared" si="23"/>
        <v>0</v>
      </c>
      <c r="U68" s="468"/>
      <c r="V68" s="468"/>
      <c r="W68" s="468"/>
    </row>
    <row r="69" spans="1:23" s="387" customFormat="1" ht="76.5">
      <c r="A69" s="385"/>
      <c r="B69" s="386" t="s">
        <v>527</v>
      </c>
      <c r="C69" s="475" t="s">
        <v>409</v>
      </c>
      <c r="D69" s="476" t="s">
        <v>528</v>
      </c>
      <c r="E69" s="477" t="s">
        <v>529</v>
      </c>
      <c r="F69" s="478">
        <v>62066.5</v>
      </c>
      <c r="G69" s="478">
        <v>0</v>
      </c>
      <c r="H69" s="478">
        <v>0</v>
      </c>
      <c r="I69" s="478">
        <v>30000</v>
      </c>
      <c r="J69" s="478">
        <v>32066.5</v>
      </c>
      <c r="K69" s="478">
        <f t="shared" si="24"/>
        <v>38420</v>
      </c>
      <c r="L69" s="478"/>
      <c r="M69" s="478"/>
      <c r="N69" s="478">
        <v>25000</v>
      </c>
      <c r="O69" s="478">
        <v>13420</v>
      </c>
      <c r="P69" s="478">
        <v>38420</v>
      </c>
      <c r="Q69" s="478">
        <v>0</v>
      </c>
      <c r="R69" s="478">
        <v>0</v>
      </c>
      <c r="S69" s="479">
        <v>25000</v>
      </c>
      <c r="T69" s="463">
        <f t="shared" si="23"/>
        <v>5000</v>
      </c>
      <c r="U69" s="478">
        <v>0</v>
      </c>
      <c r="V69" s="478">
        <v>0</v>
      </c>
      <c r="W69" s="480">
        <v>5000</v>
      </c>
    </row>
    <row r="70" spans="1:23" s="389" customFormat="1" ht="30.75" customHeight="1">
      <c r="A70" s="370" t="s">
        <v>141</v>
      </c>
      <c r="B70" s="372" t="s">
        <v>458</v>
      </c>
      <c r="C70" s="455">
        <v>0</v>
      </c>
      <c r="D70" s="456">
        <v>0</v>
      </c>
      <c r="E70" s="457">
        <v>0</v>
      </c>
      <c r="F70" s="451">
        <f aca="true" t="shared" si="26" ref="F70:W70">SUM(F72:F74)</f>
        <v>2116870</v>
      </c>
      <c r="G70" s="451">
        <f t="shared" si="26"/>
        <v>1136008.063</v>
      </c>
      <c r="H70" s="451">
        <f t="shared" si="26"/>
        <v>0</v>
      </c>
      <c r="I70" s="451">
        <f t="shared" si="26"/>
        <v>980861.9369999999</v>
      </c>
      <c r="J70" s="451">
        <f t="shared" si="26"/>
        <v>0</v>
      </c>
      <c r="K70" s="451">
        <f t="shared" si="26"/>
        <v>0</v>
      </c>
      <c r="L70" s="451">
        <f t="shared" si="26"/>
        <v>0</v>
      </c>
      <c r="M70" s="451">
        <f t="shared" si="26"/>
        <v>0</v>
      </c>
      <c r="N70" s="451">
        <f t="shared" si="26"/>
        <v>0</v>
      </c>
      <c r="O70" s="451">
        <f t="shared" si="26"/>
        <v>0</v>
      </c>
      <c r="P70" s="451">
        <f t="shared" si="26"/>
        <v>0</v>
      </c>
      <c r="Q70" s="451">
        <f t="shared" si="26"/>
        <v>0</v>
      </c>
      <c r="R70" s="451">
        <f t="shared" si="26"/>
        <v>0</v>
      </c>
      <c r="S70" s="458">
        <f t="shared" si="26"/>
        <v>0</v>
      </c>
      <c r="T70" s="451">
        <f t="shared" si="26"/>
        <v>342625.62</v>
      </c>
      <c r="U70" s="451">
        <f t="shared" si="26"/>
        <v>0</v>
      </c>
      <c r="V70" s="451">
        <f t="shared" si="26"/>
        <v>0</v>
      </c>
      <c r="W70" s="451">
        <f t="shared" si="26"/>
        <v>342625.62</v>
      </c>
    </row>
    <row r="71" spans="1:23" s="389" customFormat="1" ht="30.75" customHeight="1">
      <c r="A71" s="380">
        <v>1</v>
      </c>
      <c r="B71" s="381" t="s">
        <v>474</v>
      </c>
      <c r="C71" s="455"/>
      <c r="D71" s="456"/>
      <c r="E71" s="457"/>
      <c r="F71" s="451"/>
      <c r="G71" s="451"/>
      <c r="H71" s="451"/>
      <c r="I71" s="451"/>
      <c r="J71" s="451"/>
      <c r="K71" s="451"/>
      <c r="L71" s="451"/>
      <c r="M71" s="451"/>
      <c r="N71" s="451"/>
      <c r="O71" s="451"/>
      <c r="P71" s="451"/>
      <c r="Q71" s="451"/>
      <c r="R71" s="451"/>
      <c r="S71" s="458"/>
      <c r="T71" s="451"/>
      <c r="U71" s="451"/>
      <c r="V71" s="451"/>
      <c r="W71" s="451"/>
    </row>
    <row r="72" spans="1:23" s="389" customFormat="1" ht="63.75">
      <c r="A72" s="370"/>
      <c r="B72" s="381" t="s">
        <v>530</v>
      </c>
      <c r="C72" s="465" t="s">
        <v>531</v>
      </c>
      <c r="D72" s="465" t="s">
        <v>460</v>
      </c>
      <c r="E72" s="467" t="s">
        <v>532</v>
      </c>
      <c r="F72" s="470">
        <v>1499650</v>
      </c>
      <c r="G72" s="468">
        <v>1000000</v>
      </c>
      <c r="H72" s="468"/>
      <c r="I72" s="470">
        <v>499650</v>
      </c>
      <c r="J72" s="468"/>
      <c r="K72" s="468"/>
      <c r="L72" s="468"/>
      <c r="M72" s="468"/>
      <c r="N72" s="468"/>
      <c r="O72" s="468"/>
      <c r="P72" s="468"/>
      <c r="Q72" s="468"/>
      <c r="R72" s="468"/>
      <c r="S72" s="469"/>
      <c r="T72" s="463">
        <f t="shared" si="23"/>
        <v>200000</v>
      </c>
      <c r="U72" s="468"/>
      <c r="V72" s="468"/>
      <c r="W72" s="454">
        <v>200000</v>
      </c>
    </row>
    <row r="73" spans="1:23" s="389" customFormat="1" ht="45">
      <c r="A73" s="370"/>
      <c r="B73" s="381" t="s">
        <v>533</v>
      </c>
      <c r="C73" s="465" t="s">
        <v>399</v>
      </c>
      <c r="D73" s="465" t="s">
        <v>534</v>
      </c>
      <c r="E73" s="467" t="s">
        <v>535</v>
      </c>
      <c r="F73" s="470">
        <v>469820</v>
      </c>
      <c r="G73" s="468">
        <v>136008.06300000002</v>
      </c>
      <c r="H73" s="468"/>
      <c r="I73" s="470">
        <v>333811.937</v>
      </c>
      <c r="J73" s="468"/>
      <c r="K73" s="468"/>
      <c r="L73" s="468"/>
      <c r="M73" s="468"/>
      <c r="N73" s="468"/>
      <c r="O73" s="468"/>
      <c r="P73" s="468"/>
      <c r="Q73" s="468"/>
      <c r="R73" s="468"/>
      <c r="S73" s="469"/>
      <c r="T73" s="463">
        <f t="shared" si="23"/>
        <v>92625.62</v>
      </c>
      <c r="U73" s="468"/>
      <c r="V73" s="468"/>
      <c r="W73" s="454">
        <v>92625.62</v>
      </c>
    </row>
    <row r="74" spans="1:23" s="389" customFormat="1" ht="60">
      <c r="A74" s="370"/>
      <c r="B74" s="381" t="s">
        <v>536</v>
      </c>
      <c r="C74" s="465" t="s">
        <v>537</v>
      </c>
      <c r="D74" s="465" t="s">
        <v>498</v>
      </c>
      <c r="E74" s="467" t="s">
        <v>538</v>
      </c>
      <c r="F74" s="470">
        <v>147400</v>
      </c>
      <c r="G74" s="468"/>
      <c r="H74" s="468"/>
      <c r="I74" s="470">
        <v>147400</v>
      </c>
      <c r="J74" s="468"/>
      <c r="K74" s="468"/>
      <c r="L74" s="468"/>
      <c r="M74" s="468"/>
      <c r="N74" s="468"/>
      <c r="O74" s="468"/>
      <c r="P74" s="468"/>
      <c r="Q74" s="468"/>
      <c r="R74" s="468"/>
      <c r="S74" s="469"/>
      <c r="T74" s="463">
        <f t="shared" si="23"/>
        <v>50000</v>
      </c>
      <c r="U74" s="468"/>
      <c r="V74" s="468"/>
      <c r="W74" s="454">
        <v>50000</v>
      </c>
    </row>
    <row r="75" spans="1:23" s="392" customFormat="1" ht="18.75" customHeight="1">
      <c r="A75" s="378" t="s">
        <v>17</v>
      </c>
      <c r="B75" s="379" t="s">
        <v>539</v>
      </c>
      <c r="C75" s="460">
        <v>0</v>
      </c>
      <c r="D75" s="461">
        <v>0</v>
      </c>
      <c r="E75" s="462">
        <v>0</v>
      </c>
      <c r="F75" s="463">
        <f>F76+F83</f>
        <v>162249.58299999998</v>
      </c>
      <c r="G75" s="463">
        <f aca="true" t="shared" si="27" ref="G75:W75">G76+G83</f>
        <v>0</v>
      </c>
      <c r="H75" s="463">
        <f t="shared" si="27"/>
        <v>50000</v>
      </c>
      <c r="I75" s="463">
        <f t="shared" si="27"/>
        <v>105412.828</v>
      </c>
      <c r="J75" s="463">
        <f t="shared" si="27"/>
        <v>0</v>
      </c>
      <c r="K75" s="463">
        <f t="shared" si="27"/>
        <v>103000</v>
      </c>
      <c r="L75" s="463">
        <f t="shared" si="27"/>
        <v>0</v>
      </c>
      <c r="M75" s="463">
        <f t="shared" si="27"/>
        <v>0</v>
      </c>
      <c r="N75" s="463">
        <f t="shared" si="27"/>
        <v>103000</v>
      </c>
      <c r="O75" s="463">
        <f t="shared" si="27"/>
        <v>0</v>
      </c>
      <c r="P75" s="463">
        <f t="shared" si="27"/>
        <v>100888.62128999998</v>
      </c>
      <c r="Q75" s="463">
        <f t="shared" si="27"/>
        <v>0</v>
      </c>
      <c r="R75" s="463">
        <f t="shared" si="27"/>
        <v>0</v>
      </c>
      <c r="S75" s="464">
        <f t="shared" si="27"/>
        <v>100888.62128999998</v>
      </c>
      <c r="T75" s="463">
        <f t="shared" si="27"/>
        <v>17523.017</v>
      </c>
      <c r="U75" s="463">
        <f t="shared" si="27"/>
        <v>0</v>
      </c>
      <c r="V75" s="463">
        <f t="shared" si="27"/>
        <v>0</v>
      </c>
      <c r="W75" s="463">
        <f t="shared" si="27"/>
        <v>17523.017</v>
      </c>
    </row>
    <row r="76" spans="1:23" ht="42" customHeight="1">
      <c r="A76" s="370" t="s">
        <v>139</v>
      </c>
      <c r="B76" s="372" t="s">
        <v>453</v>
      </c>
      <c r="C76" s="455">
        <v>0</v>
      </c>
      <c r="D76" s="456">
        <v>0</v>
      </c>
      <c r="E76" s="457">
        <v>0</v>
      </c>
      <c r="F76" s="451">
        <f>SUM(F77:F82)</f>
        <v>162249.58299999998</v>
      </c>
      <c r="G76" s="451">
        <f aca="true" t="shared" si="28" ref="G76:W76">SUM(G77:G82)</f>
        <v>0</v>
      </c>
      <c r="H76" s="451">
        <f t="shared" si="28"/>
        <v>50000</v>
      </c>
      <c r="I76" s="451">
        <f t="shared" si="28"/>
        <v>105412.828</v>
      </c>
      <c r="J76" s="451">
        <f t="shared" si="28"/>
        <v>0</v>
      </c>
      <c r="K76" s="451">
        <f t="shared" si="28"/>
        <v>103000</v>
      </c>
      <c r="L76" s="451">
        <f t="shared" si="28"/>
        <v>0</v>
      </c>
      <c r="M76" s="451">
        <f t="shared" si="28"/>
        <v>0</v>
      </c>
      <c r="N76" s="451">
        <f t="shared" si="28"/>
        <v>103000</v>
      </c>
      <c r="O76" s="451">
        <f t="shared" si="28"/>
        <v>0</v>
      </c>
      <c r="P76" s="451">
        <f t="shared" si="28"/>
        <v>100888.62128999998</v>
      </c>
      <c r="Q76" s="451">
        <f t="shared" si="28"/>
        <v>0</v>
      </c>
      <c r="R76" s="451">
        <f t="shared" si="28"/>
        <v>0</v>
      </c>
      <c r="S76" s="458">
        <f t="shared" si="28"/>
        <v>100888.62128999998</v>
      </c>
      <c r="T76" s="451">
        <f t="shared" si="28"/>
        <v>17523.017</v>
      </c>
      <c r="U76" s="451">
        <f t="shared" si="28"/>
        <v>0</v>
      </c>
      <c r="V76" s="451">
        <f t="shared" si="28"/>
        <v>0</v>
      </c>
      <c r="W76" s="451">
        <f t="shared" si="28"/>
        <v>17523.017</v>
      </c>
    </row>
    <row r="77" spans="1:23" ht="18.75">
      <c r="A77" s="380">
        <v>1</v>
      </c>
      <c r="B77" s="381" t="s">
        <v>540</v>
      </c>
      <c r="C77" s="465"/>
      <c r="D77" s="466"/>
      <c r="E77" s="467"/>
      <c r="F77" s="468"/>
      <c r="G77" s="468"/>
      <c r="H77" s="468"/>
      <c r="I77" s="468"/>
      <c r="J77" s="468"/>
      <c r="K77" s="468"/>
      <c r="L77" s="468"/>
      <c r="M77" s="468"/>
      <c r="N77" s="468"/>
      <c r="O77" s="468"/>
      <c r="P77" s="468"/>
      <c r="Q77" s="468"/>
      <c r="R77" s="468"/>
      <c r="S77" s="469"/>
      <c r="T77" s="468"/>
      <c r="U77" s="468"/>
      <c r="V77" s="468"/>
      <c r="W77" s="468"/>
    </row>
    <row r="78" spans="1:23" s="393" customFormat="1" ht="38.25">
      <c r="A78" s="380"/>
      <c r="B78" s="381" t="s">
        <v>541</v>
      </c>
      <c r="C78" s="465" t="s">
        <v>403</v>
      </c>
      <c r="D78" s="466" t="s">
        <v>472</v>
      </c>
      <c r="E78" s="467" t="s">
        <v>542</v>
      </c>
      <c r="F78" s="468">
        <v>59978.224</v>
      </c>
      <c r="G78" s="468">
        <v>0</v>
      </c>
      <c r="H78" s="468">
        <v>0</v>
      </c>
      <c r="I78" s="468">
        <v>59978.224</v>
      </c>
      <c r="J78" s="468">
        <v>0</v>
      </c>
      <c r="K78" s="478">
        <f>SUM(L78:O78)</f>
        <v>54000</v>
      </c>
      <c r="L78" s="468"/>
      <c r="M78" s="468"/>
      <c r="N78" s="468">
        <v>54000</v>
      </c>
      <c r="O78" s="468"/>
      <c r="P78" s="468">
        <f>SUM(Q78:S78)</f>
        <v>53348.284289999996</v>
      </c>
      <c r="Q78" s="468">
        <v>0</v>
      </c>
      <c r="R78" s="468">
        <v>0</v>
      </c>
      <c r="S78" s="469">
        <v>53348.284289999996</v>
      </c>
      <c r="T78" s="463">
        <f aca="true" t="shared" si="29" ref="T78:T83">U78+V78+W78</f>
        <v>6629.9389999999985</v>
      </c>
      <c r="U78" s="468">
        <v>0</v>
      </c>
      <c r="V78" s="468">
        <v>0</v>
      </c>
      <c r="W78" s="454">
        <v>6629.9389999999985</v>
      </c>
    </row>
    <row r="79" spans="1:23" ht="18.75">
      <c r="A79" s="380">
        <v>2</v>
      </c>
      <c r="B79" s="381" t="s">
        <v>526</v>
      </c>
      <c r="C79" s="465">
        <v>0</v>
      </c>
      <c r="D79" s="466">
        <v>0</v>
      </c>
      <c r="E79" s="467">
        <v>0</v>
      </c>
      <c r="F79" s="468">
        <v>0</v>
      </c>
      <c r="G79" s="468">
        <v>0</v>
      </c>
      <c r="H79" s="468">
        <v>0</v>
      </c>
      <c r="I79" s="468">
        <v>0</v>
      </c>
      <c r="J79" s="468">
        <v>0</v>
      </c>
      <c r="K79" s="478">
        <f>SUM(L79:O79)</f>
        <v>0</v>
      </c>
      <c r="L79" s="468"/>
      <c r="M79" s="468"/>
      <c r="N79" s="468"/>
      <c r="O79" s="468"/>
      <c r="P79" s="468">
        <f>SUM(Q79:S79)</f>
        <v>0</v>
      </c>
      <c r="Q79" s="468">
        <v>0</v>
      </c>
      <c r="R79" s="468">
        <v>0</v>
      </c>
      <c r="S79" s="469">
        <v>0</v>
      </c>
      <c r="T79" s="463">
        <f t="shared" si="29"/>
        <v>0</v>
      </c>
      <c r="U79" s="468">
        <v>0</v>
      </c>
      <c r="V79" s="468">
        <v>0</v>
      </c>
      <c r="W79" s="468">
        <v>0</v>
      </c>
    </row>
    <row r="80" spans="1:23" s="393" customFormat="1" ht="60">
      <c r="A80" s="380"/>
      <c r="B80" s="381" t="s">
        <v>543</v>
      </c>
      <c r="C80" s="465" t="s">
        <v>409</v>
      </c>
      <c r="D80" s="466" t="s">
        <v>528</v>
      </c>
      <c r="E80" s="467" t="s">
        <v>544</v>
      </c>
      <c r="F80" s="468">
        <v>52296.007</v>
      </c>
      <c r="G80" s="468">
        <v>0</v>
      </c>
      <c r="H80" s="468">
        <v>23000</v>
      </c>
      <c r="I80" s="468">
        <v>22459.252</v>
      </c>
      <c r="J80" s="468">
        <v>0</v>
      </c>
      <c r="K80" s="478">
        <f>SUM(L80:O80)</f>
        <v>23000</v>
      </c>
      <c r="L80" s="468"/>
      <c r="M80" s="468"/>
      <c r="N80" s="468">
        <v>23000</v>
      </c>
      <c r="O80" s="468"/>
      <c r="P80" s="468">
        <f>SUM(Q80:S80)</f>
        <v>22459.252</v>
      </c>
      <c r="Q80" s="468">
        <v>0</v>
      </c>
      <c r="R80" s="468">
        <v>0</v>
      </c>
      <c r="S80" s="469">
        <v>22459.252</v>
      </c>
      <c r="T80" s="463">
        <f t="shared" si="29"/>
        <v>6836.748</v>
      </c>
      <c r="U80" s="468">
        <v>0</v>
      </c>
      <c r="V80" s="468">
        <v>0</v>
      </c>
      <c r="W80" s="454">
        <v>6836.748</v>
      </c>
    </row>
    <row r="81" spans="1:23" s="393" customFormat="1" ht="30">
      <c r="A81" s="380">
        <v>3</v>
      </c>
      <c r="B81" s="381" t="s">
        <v>474</v>
      </c>
      <c r="C81" s="465"/>
      <c r="D81" s="466"/>
      <c r="E81" s="467"/>
      <c r="F81" s="468"/>
      <c r="G81" s="468"/>
      <c r="H81" s="468"/>
      <c r="I81" s="468"/>
      <c r="J81" s="468"/>
      <c r="K81" s="478">
        <f>SUM(L81:O81)</f>
        <v>0</v>
      </c>
      <c r="L81" s="468"/>
      <c r="M81" s="468"/>
      <c r="N81" s="468"/>
      <c r="O81" s="468"/>
      <c r="P81" s="468">
        <f>SUM(Q81:S81)</f>
        <v>0</v>
      </c>
      <c r="Q81" s="468"/>
      <c r="R81" s="468"/>
      <c r="S81" s="469"/>
      <c r="T81" s="463">
        <f t="shared" si="29"/>
        <v>0</v>
      </c>
      <c r="U81" s="468"/>
      <c r="V81" s="468"/>
      <c r="W81" s="468"/>
    </row>
    <row r="82" spans="1:23" ht="38.25">
      <c r="A82" s="380"/>
      <c r="B82" s="381" t="s">
        <v>545</v>
      </c>
      <c r="C82" s="465" t="s">
        <v>399</v>
      </c>
      <c r="D82" s="466" t="s">
        <v>514</v>
      </c>
      <c r="E82" s="467" t="s">
        <v>546</v>
      </c>
      <c r="F82" s="468">
        <v>49975.352</v>
      </c>
      <c r="G82" s="468">
        <v>0</v>
      </c>
      <c r="H82" s="468">
        <v>27000</v>
      </c>
      <c r="I82" s="468">
        <v>22975.352</v>
      </c>
      <c r="J82" s="468">
        <v>0</v>
      </c>
      <c r="K82" s="478">
        <f>SUM(L82:O82)</f>
        <v>26000</v>
      </c>
      <c r="L82" s="468"/>
      <c r="M82" s="468"/>
      <c r="N82" s="468">
        <v>26000</v>
      </c>
      <c r="O82" s="468"/>
      <c r="P82" s="468">
        <f>SUM(Q82:S82)</f>
        <v>25081.085</v>
      </c>
      <c r="Q82" s="468">
        <v>0</v>
      </c>
      <c r="R82" s="468">
        <v>0</v>
      </c>
      <c r="S82" s="469">
        <v>25081.085</v>
      </c>
      <c r="T82" s="463">
        <f t="shared" si="29"/>
        <v>4056.3300000000017</v>
      </c>
      <c r="U82" s="468">
        <v>0</v>
      </c>
      <c r="V82" s="468">
        <v>0</v>
      </c>
      <c r="W82" s="454">
        <v>4056.3300000000017</v>
      </c>
    </row>
    <row r="83" spans="1:23" s="393" customFormat="1" ht="28.5">
      <c r="A83" s="370" t="s">
        <v>141</v>
      </c>
      <c r="B83" s="372" t="s">
        <v>458</v>
      </c>
      <c r="C83" s="465">
        <v>0</v>
      </c>
      <c r="D83" s="466">
        <v>0</v>
      </c>
      <c r="E83" s="467">
        <v>0</v>
      </c>
      <c r="F83" s="468">
        <v>0</v>
      </c>
      <c r="G83" s="468">
        <v>0</v>
      </c>
      <c r="H83" s="468">
        <v>0</v>
      </c>
      <c r="I83" s="468">
        <v>0</v>
      </c>
      <c r="J83" s="468">
        <v>0</v>
      </c>
      <c r="K83" s="468">
        <v>0</v>
      </c>
      <c r="L83" s="468"/>
      <c r="M83" s="468"/>
      <c r="N83" s="468"/>
      <c r="O83" s="468"/>
      <c r="P83" s="468">
        <v>0</v>
      </c>
      <c r="Q83" s="468">
        <v>0</v>
      </c>
      <c r="R83" s="468">
        <v>0</v>
      </c>
      <c r="S83" s="469">
        <v>0</v>
      </c>
      <c r="T83" s="463">
        <f t="shared" si="29"/>
        <v>0</v>
      </c>
      <c r="U83" s="468">
        <v>0</v>
      </c>
      <c r="V83" s="468">
        <v>0</v>
      </c>
      <c r="W83" s="468">
        <v>0</v>
      </c>
    </row>
    <row r="84" spans="1:23" ht="18.75">
      <c r="A84" s="378" t="s">
        <v>19</v>
      </c>
      <c r="B84" s="379" t="s">
        <v>547</v>
      </c>
      <c r="C84" s="460">
        <v>0</v>
      </c>
      <c r="D84" s="461">
        <v>0</v>
      </c>
      <c r="E84" s="462">
        <v>0</v>
      </c>
      <c r="F84" s="463">
        <f aca="true" t="shared" si="30" ref="F84:W84">F85+F90</f>
        <v>790759.828</v>
      </c>
      <c r="G84" s="463">
        <f t="shared" si="30"/>
        <v>0</v>
      </c>
      <c r="H84" s="463">
        <f t="shared" si="30"/>
        <v>0</v>
      </c>
      <c r="I84" s="463">
        <f t="shared" si="30"/>
        <v>790759.828</v>
      </c>
      <c r="J84" s="463">
        <f t="shared" si="30"/>
        <v>0</v>
      </c>
      <c r="K84" s="463">
        <f t="shared" si="30"/>
        <v>0</v>
      </c>
      <c r="L84" s="463">
        <f t="shared" si="30"/>
        <v>0</v>
      </c>
      <c r="M84" s="463">
        <f t="shared" si="30"/>
        <v>0</v>
      </c>
      <c r="N84" s="463">
        <f t="shared" si="30"/>
        <v>0</v>
      </c>
      <c r="O84" s="463">
        <f t="shared" si="30"/>
        <v>0</v>
      </c>
      <c r="P84" s="463">
        <f t="shared" si="30"/>
        <v>150000</v>
      </c>
      <c r="Q84" s="463">
        <f t="shared" si="30"/>
        <v>0</v>
      </c>
      <c r="R84" s="463">
        <f t="shared" si="30"/>
        <v>0</v>
      </c>
      <c r="S84" s="464">
        <f t="shared" si="30"/>
        <v>150000</v>
      </c>
      <c r="T84" s="463">
        <f t="shared" si="30"/>
        <v>197357.378</v>
      </c>
      <c r="U84" s="463">
        <f t="shared" si="30"/>
        <v>0</v>
      </c>
      <c r="V84" s="463">
        <f t="shared" si="30"/>
        <v>0</v>
      </c>
      <c r="W84" s="463">
        <f t="shared" si="30"/>
        <v>197357.378</v>
      </c>
    </row>
    <row r="85" spans="1:23" s="393" customFormat="1" ht="42.75">
      <c r="A85" s="370" t="s">
        <v>139</v>
      </c>
      <c r="B85" s="372" t="s">
        <v>453</v>
      </c>
      <c r="C85" s="455">
        <v>0</v>
      </c>
      <c r="D85" s="456">
        <v>0</v>
      </c>
      <c r="E85" s="457">
        <v>0</v>
      </c>
      <c r="F85" s="451">
        <f aca="true" t="shared" si="31" ref="F85:W85">SUM(F86:F86)</f>
        <v>790759.828</v>
      </c>
      <c r="G85" s="451">
        <f t="shared" si="31"/>
        <v>0</v>
      </c>
      <c r="H85" s="451">
        <f t="shared" si="31"/>
        <v>0</v>
      </c>
      <c r="I85" s="451">
        <f t="shared" si="31"/>
        <v>790759.828</v>
      </c>
      <c r="J85" s="451">
        <f t="shared" si="31"/>
        <v>0</v>
      </c>
      <c r="K85" s="451">
        <f t="shared" si="31"/>
        <v>0</v>
      </c>
      <c r="L85" s="451">
        <f t="shared" si="31"/>
        <v>0</v>
      </c>
      <c r="M85" s="451">
        <f t="shared" si="31"/>
        <v>0</v>
      </c>
      <c r="N85" s="451">
        <f t="shared" si="31"/>
        <v>0</v>
      </c>
      <c r="O85" s="451">
        <f t="shared" si="31"/>
        <v>0</v>
      </c>
      <c r="P85" s="451">
        <f t="shared" si="31"/>
        <v>150000</v>
      </c>
      <c r="Q85" s="451">
        <f t="shared" si="31"/>
        <v>0</v>
      </c>
      <c r="R85" s="451">
        <f t="shared" si="31"/>
        <v>0</v>
      </c>
      <c r="S85" s="458">
        <f t="shared" si="31"/>
        <v>150000</v>
      </c>
      <c r="T85" s="451">
        <f t="shared" si="31"/>
        <v>197357.378</v>
      </c>
      <c r="U85" s="451">
        <f t="shared" si="31"/>
        <v>0</v>
      </c>
      <c r="V85" s="451">
        <f t="shared" si="31"/>
        <v>0</v>
      </c>
      <c r="W85" s="451">
        <f t="shared" si="31"/>
        <v>197357.378</v>
      </c>
    </row>
    <row r="86" spans="1:23" s="393" customFormat="1" ht="60">
      <c r="A86" s="380">
        <v>1</v>
      </c>
      <c r="B86" s="381" t="s">
        <v>548</v>
      </c>
      <c r="C86" s="465" t="s">
        <v>549</v>
      </c>
      <c r="D86" s="466" t="s">
        <v>550</v>
      </c>
      <c r="E86" s="467">
        <v>0</v>
      </c>
      <c r="F86" s="468">
        <f aca="true" t="shared" si="32" ref="F86:O86">SUM(F87:F89)</f>
        <v>790759.828</v>
      </c>
      <c r="G86" s="468">
        <f t="shared" si="32"/>
        <v>0</v>
      </c>
      <c r="H86" s="468">
        <f t="shared" si="32"/>
        <v>0</v>
      </c>
      <c r="I86" s="468">
        <f t="shared" si="32"/>
        <v>790759.828</v>
      </c>
      <c r="J86" s="468">
        <f t="shared" si="32"/>
        <v>0</v>
      </c>
      <c r="K86" s="468">
        <f t="shared" si="32"/>
        <v>0</v>
      </c>
      <c r="L86" s="468">
        <f t="shared" si="32"/>
        <v>0</v>
      </c>
      <c r="M86" s="468">
        <f t="shared" si="32"/>
        <v>0</v>
      </c>
      <c r="N86" s="468">
        <f t="shared" si="32"/>
        <v>0</v>
      </c>
      <c r="O86" s="468">
        <f t="shared" si="32"/>
        <v>0</v>
      </c>
      <c r="P86" s="468">
        <f>SUM(Q86:S86)</f>
        <v>150000</v>
      </c>
      <c r="Q86" s="468">
        <f>SUM(Q87:Q89)</f>
        <v>0</v>
      </c>
      <c r="R86" s="468">
        <f>SUM(R87:R89)</f>
        <v>0</v>
      </c>
      <c r="S86" s="469">
        <f>SUM(S87:S89)</f>
        <v>150000</v>
      </c>
      <c r="T86" s="463">
        <f>U86+V86+W86</f>
        <v>197357.378</v>
      </c>
      <c r="U86" s="468">
        <f>SUM(U87:U89)</f>
        <v>0</v>
      </c>
      <c r="V86" s="468">
        <f>SUM(V87:V89)</f>
        <v>0</v>
      </c>
      <c r="W86" s="468">
        <f>SUM(W87:W89)</f>
        <v>197357.378</v>
      </c>
    </row>
    <row r="87" spans="1:23" s="393" customFormat="1" ht="110.25" customHeight="1">
      <c r="A87" s="380"/>
      <c r="B87" s="381" t="s">
        <v>551</v>
      </c>
      <c r="C87" s="465" t="s">
        <v>552</v>
      </c>
      <c r="D87" s="465" t="s">
        <v>460</v>
      </c>
      <c r="E87" s="467" t="s">
        <v>553</v>
      </c>
      <c r="F87" s="470">
        <v>299860</v>
      </c>
      <c r="G87" s="468"/>
      <c r="H87" s="468"/>
      <c r="I87" s="470">
        <v>299860</v>
      </c>
      <c r="J87" s="468"/>
      <c r="K87" s="468"/>
      <c r="L87" s="468"/>
      <c r="M87" s="468"/>
      <c r="N87" s="468"/>
      <c r="O87" s="468"/>
      <c r="P87" s="468">
        <f>SUM(Q87:S87)</f>
        <v>60000</v>
      </c>
      <c r="Q87" s="468"/>
      <c r="R87" s="468"/>
      <c r="S87" s="469">
        <v>60000</v>
      </c>
      <c r="T87" s="463">
        <f>U87+V87+W87</f>
        <v>80000</v>
      </c>
      <c r="U87" s="468"/>
      <c r="V87" s="468"/>
      <c r="W87" s="454">
        <v>80000</v>
      </c>
    </row>
    <row r="88" spans="1:23" s="393" customFormat="1" ht="106.5" customHeight="1">
      <c r="A88" s="380"/>
      <c r="B88" s="381" t="s">
        <v>554</v>
      </c>
      <c r="C88" s="465" t="s">
        <v>555</v>
      </c>
      <c r="D88" s="465" t="s">
        <v>460</v>
      </c>
      <c r="E88" s="467" t="s">
        <v>556</v>
      </c>
      <c r="F88" s="470">
        <v>449578</v>
      </c>
      <c r="G88" s="468"/>
      <c r="H88" s="468"/>
      <c r="I88" s="470">
        <v>449578</v>
      </c>
      <c r="J88" s="468"/>
      <c r="K88" s="468"/>
      <c r="L88" s="468"/>
      <c r="M88" s="468"/>
      <c r="N88" s="468"/>
      <c r="O88" s="468"/>
      <c r="P88" s="468">
        <f>SUM(Q88:S88)</f>
        <v>75000</v>
      </c>
      <c r="Q88" s="468"/>
      <c r="R88" s="468"/>
      <c r="S88" s="469">
        <v>75000</v>
      </c>
      <c r="T88" s="463">
        <f>U88+V88+W88</f>
        <v>102357.378</v>
      </c>
      <c r="U88" s="468"/>
      <c r="V88" s="468"/>
      <c r="W88" s="454">
        <v>102357.378</v>
      </c>
    </row>
    <row r="89" spans="1:23" s="393" customFormat="1" ht="141.75" customHeight="1">
      <c r="A89" s="380"/>
      <c r="B89" s="381" t="s">
        <v>557</v>
      </c>
      <c r="C89" s="465" t="s">
        <v>558</v>
      </c>
      <c r="D89" s="465" t="s">
        <v>559</v>
      </c>
      <c r="E89" s="467" t="s">
        <v>560</v>
      </c>
      <c r="F89" s="470">
        <v>41321.828</v>
      </c>
      <c r="G89" s="468"/>
      <c r="H89" s="468"/>
      <c r="I89" s="470">
        <v>41321.828</v>
      </c>
      <c r="J89" s="468"/>
      <c r="K89" s="468"/>
      <c r="L89" s="468"/>
      <c r="M89" s="468"/>
      <c r="N89" s="468"/>
      <c r="O89" s="468"/>
      <c r="P89" s="468">
        <f>SUM(Q89:S89)</f>
        <v>15000</v>
      </c>
      <c r="Q89" s="468"/>
      <c r="R89" s="468"/>
      <c r="S89" s="469">
        <v>15000</v>
      </c>
      <c r="T89" s="463">
        <f>U89+V89+W89</f>
        <v>15000</v>
      </c>
      <c r="U89" s="468"/>
      <c r="V89" s="468"/>
      <c r="W89" s="454">
        <v>15000</v>
      </c>
    </row>
    <row r="90" spans="1:23" s="393" customFormat="1" ht="28.5">
      <c r="A90" s="370" t="s">
        <v>141</v>
      </c>
      <c r="B90" s="372" t="s">
        <v>458</v>
      </c>
      <c r="C90" s="465">
        <v>0</v>
      </c>
      <c r="D90" s="466">
        <v>0</v>
      </c>
      <c r="E90" s="467">
        <v>0</v>
      </c>
      <c r="F90" s="468">
        <v>0</v>
      </c>
      <c r="G90" s="468">
        <v>0</v>
      </c>
      <c r="H90" s="468">
        <v>0</v>
      </c>
      <c r="I90" s="468">
        <v>0</v>
      </c>
      <c r="J90" s="468">
        <v>0</v>
      </c>
      <c r="K90" s="468">
        <v>0</v>
      </c>
      <c r="L90" s="468"/>
      <c r="M90" s="468"/>
      <c r="N90" s="468"/>
      <c r="O90" s="468"/>
      <c r="P90" s="468">
        <v>0</v>
      </c>
      <c r="Q90" s="468">
        <v>0</v>
      </c>
      <c r="R90" s="468">
        <v>0</v>
      </c>
      <c r="S90" s="469">
        <v>0</v>
      </c>
      <c r="T90" s="468">
        <v>0</v>
      </c>
      <c r="U90" s="468">
        <v>0</v>
      </c>
      <c r="V90" s="468">
        <v>0</v>
      </c>
      <c r="W90" s="468">
        <v>0</v>
      </c>
    </row>
    <row r="91" spans="1:23" s="393" customFormat="1" ht="18.75">
      <c r="A91" s="378" t="s">
        <v>561</v>
      </c>
      <c r="B91" s="384" t="s">
        <v>562</v>
      </c>
      <c r="C91" s="460">
        <v>0</v>
      </c>
      <c r="D91" s="461">
        <v>0</v>
      </c>
      <c r="E91" s="462">
        <v>0</v>
      </c>
      <c r="F91" s="463">
        <f aca="true" t="shared" si="33" ref="F91:W91">F92+F95</f>
        <v>0</v>
      </c>
      <c r="G91" s="463">
        <f t="shared" si="33"/>
        <v>0</v>
      </c>
      <c r="H91" s="463">
        <f t="shared" si="33"/>
        <v>0</v>
      </c>
      <c r="I91" s="463">
        <f t="shared" si="33"/>
        <v>0</v>
      </c>
      <c r="J91" s="463">
        <f t="shared" si="33"/>
        <v>0</v>
      </c>
      <c r="K91" s="463">
        <f t="shared" si="33"/>
        <v>0</v>
      </c>
      <c r="L91" s="463">
        <f t="shared" si="33"/>
        <v>0</v>
      </c>
      <c r="M91" s="463">
        <f t="shared" si="33"/>
        <v>0</v>
      </c>
      <c r="N91" s="463">
        <f t="shared" si="33"/>
        <v>0</v>
      </c>
      <c r="O91" s="463">
        <f t="shared" si="33"/>
        <v>0</v>
      </c>
      <c r="P91" s="463">
        <f t="shared" si="33"/>
        <v>0</v>
      </c>
      <c r="Q91" s="463">
        <f t="shared" si="33"/>
        <v>0</v>
      </c>
      <c r="R91" s="463">
        <f t="shared" si="33"/>
        <v>0</v>
      </c>
      <c r="S91" s="464">
        <f t="shared" si="33"/>
        <v>0</v>
      </c>
      <c r="T91" s="463">
        <f t="shared" si="33"/>
        <v>0</v>
      </c>
      <c r="U91" s="463">
        <f t="shared" si="33"/>
        <v>0</v>
      </c>
      <c r="V91" s="463">
        <f t="shared" si="33"/>
        <v>0</v>
      </c>
      <c r="W91" s="463">
        <f t="shared" si="33"/>
        <v>0</v>
      </c>
    </row>
    <row r="92" spans="1:23" s="393" customFormat="1" ht="42.75" hidden="1">
      <c r="A92" s="370" t="s">
        <v>139</v>
      </c>
      <c r="B92" s="372" t="s">
        <v>453</v>
      </c>
      <c r="C92" s="455">
        <v>0</v>
      </c>
      <c r="D92" s="456">
        <v>0</v>
      </c>
      <c r="E92" s="457">
        <v>0</v>
      </c>
      <c r="F92" s="451">
        <f aca="true" t="shared" si="34" ref="F92:W92">F94</f>
        <v>0</v>
      </c>
      <c r="G92" s="451">
        <f t="shared" si="34"/>
        <v>0</v>
      </c>
      <c r="H92" s="451">
        <f t="shared" si="34"/>
        <v>0</v>
      </c>
      <c r="I92" s="451">
        <f t="shared" si="34"/>
        <v>0</v>
      </c>
      <c r="J92" s="451">
        <f t="shared" si="34"/>
        <v>0</v>
      </c>
      <c r="K92" s="451">
        <f t="shared" si="34"/>
        <v>0</v>
      </c>
      <c r="L92" s="451">
        <f t="shared" si="34"/>
        <v>0</v>
      </c>
      <c r="M92" s="451">
        <f t="shared" si="34"/>
        <v>0</v>
      </c>
      <c r="N92" s="451">
        <f t="shared" si="34"/>
        <v>0</v>
      </c>
      <c r="O92" s="451">
        <f t="shared" si="34"/>
        <v>0</v>
      </c>
      <c r="P92" s="451">
        <f t="shared" si="34"/>
        <v>0</v>
      </c>
      <c r="Q92" s="451">
        <f t="shared" si="34"/>
        <v>0</v>
      </c>
      <c r="R92" s="451">
        <f t="shared" si="34"/>
        <v>0</v>
      </c>
      <c r="S92" s="458">
        <f t="shared" si="34"/>
        <v>0</v>
      </c>
      <c r="T92" s="451">
        <f t="shared" si="34"/>
        <v>0</v>
      </c>
      <c r="U92" s="451">
        <f t="shared" si="34"/>
        <v>0</v>
      </c>
      <c r="V92" s="451">
        <f t="shared" si="34"/>
        <v>0</v>
      </c>
      <c r="W92" s="451">
        <f t="shared" si="34"/>
        <v>0</v>
      </c>
    </row>
    <row r="93" spans="1:23" s="393" customFormat="1" ht="18.75" hidden="1">
      <c r="A93" s="380"/>
      <c r="B93" s="381"/>
      <c r="C93" s="465"/>
      <c r="D93" s="466"/>
      <c r="E93" s="467"/>
      <c r="F93" s="468"/>
      <c r="G93" s="468"/>
      <c r="H93" s="468"/>
      <c r="I93" s="468"/>
      <c r="J93" s="468"/>
      <c r="K93" s="468"/>
      <c r="L93" s="468"/>
      <c r="M93" s="468"/>
      <c r="N93" s="468"/>
      <c r="O93" s="468"/>
      <c r="P93" s="468"/>
      <c r="Q93" s="468"/>
      <c r="R93" s="468"/>
      <c r="S93" s="469"/>
      <c r="T93" s="468"/>
      <c r="U93" s="468"/>
      <c r="V93" s="468"/>
      <c r="W93" s="468"/>
    </row>
    <row r="94" spans="1:23" s="393" customFormat="1" ht="18.75" hidden="1">
      <c r="A94" s="380"/>
      <c r="B94" s="381"/>
      <c r="C94" s="465"/>
      <c r="D94" s="466"/>
      <c r="E94" s="467"/>
      <c r="F94" s="468"/>
      <c r="G94" s="468"/>
      <c r="H94" s="468"/>
      <c r="I94" s="468"/>
      <c r="J94" s="468"/>
      <c r="K94" s="468"/>
      <c r="L94" s="468"/>
      <c r="M94" s="468"/>
      <c r="N94" s="468"/>
      <c r="O94" s="468"/>
      <c r="P94" s="468"/>
      <c r="Q94" s="468"/>
      <c r="R94" s="468"/>
      <c r="S94" s="469"/>
      <c r="T94" s="468"/>
      <c r="U94" s="468"/>
      <c r="V94" s="468"/>
      <c r="W94" s="468"/>
    </row>
    <row r="95" spans="1:23" ht="28.5" hidden="1">
      <c r="A95" s="370" t="s">
        <v>141</v>
      </c>
      <c r="B95" s="372" t="s">
        <v>458</v>
      </c>
      <c r="C95" s="465">
        <v>0</v>
      </c>
      <c r="D95" s="466">
        <v>0</v>
      </c>
      <c r="E95" s="467">
        <v>0</v>
      </c>
      <c r="F95" s="468">
        <v>0</v>
      </c>
      <c r="G95" s="468">
        <v>0</v>
      </c>
      <c r="H95" s="468">
        <v>0</v>
      </c>
      <c r="I95" s="468">
        <v>0</v>
      </c>
      <c r="J95" s="468">
        <v>0</v>
      </c>
      <c r="K95" s="468">
        <v>0</v>
      </c>
      <c r="L95" s="468"/>
      <c r="M95" s="468"/>
      <c r="N95" s="468"/>
      <c r="O95" s="468"/>
      <c r="P95" s="468">
        <v>0</v>
      </c>
      <c r="Q95" s="468">
        <v>0</v>
      </c>
      <c r="R95" s="468">
        <v>0</v>
      </c>
      <c r="S95" s="469">
        <v>0</v>
      </c>
      <c r="T95" s="468">
        <v>0</v>
      </c>
      <c r="U95" s="468">
        <v>0</v>
      </c>
      <c r="V95" s="468">
        <v>0</v>
      </c>
      <c r="W95" s="468">
        <v>0</v>
      </c>
    </row>
    <row r="96" spans="1:23" s="393" customFormat="1" ht="28.5">
      <c r="A96" s="378" t="s">
        <v>563</v>
      </c>
      <c r="B96" s="384" t="s">
        <v>564</v>
      </c>
      <c r="C96" s="460">
        <v>0</v>
      </c>
      <c r="D96" s="461">
        <v>0</v>
      </c>
      <c r="E96" s="462">
        <v>0</v>
      </c>
      <c r="F96" s="463">
        <f>F97+F100</f>
        <v>0</v>
      </c>
      <c r="G96" s="463">
        <f aca="true" t="shared" si="35" ref="G96:W96">G97+G100</f>
        <v>0</v>
      </c>
      <c r="H96" s="463">
        <f t="shared" si="35"/>
        <v>0</v>
      </c>
      <c r="I96" s="463">
        <f t="shared" si="35"/>
        <v>0</v>
      </c>
      <c r="J96" s="463">
        <f t="shared" si="35"/>
        <v>0</v>
      </c>
      <c r="K96" s="463">
        <f t="shared" si="35"/>
        <v>0</v>
      </c>
      <c r="L96" s="463">
        <f t="shared" si="35"/>
        <v>0</v>
      </c>
      <c r="M96" s="463">
        <f t="shared" si="35"/>
        <v>0</v>
      </c>
      <c r="N96" s="463">
        <f t="shared" si="35"/>
        <v>0</v>
      </c>
      <c r="O96" s="463">
        <f t="shared" si="35"/>
        <v>0</v>
      </c>
      <c r="P96" s="463">
        <f t="shared" si="35"/>
        <v>0</v>
      </c>
      <c r="Q96" s="463">
        <f t="shared" si="35"/>
        <v>0</v>
      </c>
      <c r="R96" s="463">
        <f t="shared" si="35"/>
        <v>0</v>
      </c>
      <c r="S96" s="464">
        <f t="shared" si="35"/>
        <v>0</v>
      </c>
      <c r="T96" s="463">
        <f t="shared" si="35"/>
        <v>0</v>
      </c>
      <c r="U96" s="463">
        <f t="shared" si="35"/>
        <v>0</v>
      </c>
      <c r="V96" s="463">
        <f t="shared" si="35"/>
        <v>0</v>
      </c>
      <c r="W96" s="463">
        <f t="shared" si="35"/>
        <v>0</v>
      </c>
    </row>
    <row r="97" spans="1:23" s="394" customFormat="1" ht="42.75">
      <c r="A97" s="370" t="s">
        <v>139</v>
      </c>
      <c r="B97" s="372" t="s">
        <v>453</v>
      </c>
      <c r="C97" s="455">
        <v>0</v>
      </c>
      <c r="D97" s="456">
        <v>0</v>
      </c>
      <c r="E97" s="457">
        <v>0</v>
      </c>
      <c r="F97" s="451">
        <f>F99</f>
        <v>0</v>
      </c>
      <c r="G97" s="451">
        <f aca="true" t="shared" si="36" ref="G97:W97">G99</f>
        <v>0</v>
      </c>
      <c r="H97" s="451">
        <f t="shared" si="36"/>
        <v>0</v>
      </c>
      <c r="I97" s="451">
        <f t="shared" si="36"/>
        <v>0</v>
      </c>
      <c r="J97" s="451">
        <f t="shared" si="36"/>
        <v>0</v>
      </c>
      <c r="K97" s="451">
        <f t="shared" si="36"/>
        <v>0</v>
      </c>
      <c r="L97" s="451">
        <f t="shared" si="36"/>
        <v>0</v>
      </c>
      <c r="M97" s="451">
        <f t="shared" si="36"/>
        <v>0</v>
      </c>
      <c r="N97" s="451">
        <f t="shared" si="36"/>
        <v>0</v>
      </c>
      <c r="O97" s="451">
        <f t="shared" si="36"/>
        <v>0</v>
      </c>
      <c r="P97" s="451">
        <f t="shared" si="36"/>
        <v>0</v>
      </c>
      <c r="Q97" s="451">
        <f t="shared" si="36"/>
        <v>0</v>
      </c>
      <c r="R97" s="451">
        <f t="shared" si="36"/>
        <v>0</v>
      </c>
      <c r="S97" s="458">
        <f t="shared" si="36"/>
        <v>0</v>
      </c>
      <c r="T97" s="451">
        <f t="shared" si="36"/>
        <v>0</v>
      </c>
      <c r="U97" s="451">
        <f t="shared" si="36"/>
        <v>0</v>
      </c>
      <c r="V97" s="451">
        <f t="shared" si="36"/>
        <v>0</v>
      </c>
      <c r="W97" s="451">
        <f t="shared" si="36"/>
        <v>0</v>
      </c>
    </row>
    <row r="98" spans="1:23" ht="18.75" hidden="1">
      <c r="A98" s="380"/>
      <c r="B98" s="381"/>
      <c r="C98" s="465"/>
      <c r="D98" s="466"/>
      <c r="E98" s="467"/>
      <c r="F98" s="468"/>
      <c r="G98" s="468"/>
      <c r="H98" s="468"/>
      <c r="I98" s="468"/>
      <c r="J98" s="468"/>
      <c r="K98" s="468"/>
      <c r="L98" s="468"/>
      <c r="M98" s="468"/>
      <c r="N98" s="468"/>
      <c r="O98" s="468"/>
      <c r="P98" s="468"/>
      <c r="Q98" s="468"/>
      <c r="R98" s="468"/>
      <c r="S98" s="469"/>
      <c r="T98" s="468"/>
      <c r="U98" s="468"/>
      <c r="V98" s="468"/>
      <c r="W98" s="468"/>
    </row>
    <row r="99" spans="1:23" ht="18.75" hidden="1">
      <c r="A99" s="380"/>
      <c r="B99" s="381"/>
      <c r="C99" s="465"/>
      <c r="D99" s="466"/>
      <c r="E99" s="467"/>
      <c r="F99" s="468"/>
      <c r="G99" s="468"/>
      <c r="H99" s="468"/>
      <c r="I99" s="468"/>
      <c r="J99" s="468"/>
      <c r="K99" s="468"/>
      <c r="L99" s="468"/>
      <c r="M99" s="468"/>
      <c r="N99" s="468"/>
      <c r="O99" s="468"/>
      <c r="P99" s="468"/>
      <c r="Q99" s="468"/>
      <c r="R99" s="468"/>
      <c r="S99" s="469"/>
      <c r="T99" s="468"/>
      <c r="U99" s="468"/>
      <c r="V99" s="468"/>
      <c r="W99" s="468"/>
    </row>
    <row r="100" spans="1:23" s="395" customFormat="1" ht="28.5">
      <c r="A100" s="370" t="s">
        <v>141</v>
      </c>
      <c r="B100" s="372" t="s">
        <v>458</v>
      </c>
      <c r="C100" s="465">
        <v>0</v>
      </c>
      <c r="D100" s="466">
        <v>0</v>
      </c>
      <c r="E100" s="467">
        <v>0</v>
      </c>
      <c r="F100" s="468">
        <v>0</v>
      </c>
      <c r="G100" s="468">
        <v>0</v>
      </c>
      <c r="H100" s="468">
        <v>0</v>
      </c>
      <c r="I100" s="468">
        <v>0</v>
      </c>
      <c r="J100" s="468">
        <v>0</v>
      </c>
      <c r="K100" s="468">
        <v>0</v>
      </c>
      <c r="L100" s="468"/>
      <c r="M100" s="468"/>
      <c r="N100" s="468"/>
      <c r="O100" s="468"/>
      <c r="P100" s="468">
        <v>0</v>
      </c>
      <c r="Q100" s="468">
        <v>0</v>
      </c>
      <c r="R100" s="468">
        <v>0</v>
      </c>
      <c r="S100" s="469">
        <v>0</v>
      </c>
      <c r="T100" s="468">
        <v>0</v>
      </c>
      <c r="U100" s="468">
        <v>0</v>
      </c>
      <c r="V100" s="468">
        <v>0</v>
      </c>
      <c r="W100" s="468">
        <v>0</v>
      </c>
    </row>
    <row r="101" spans="1:23" s="393" customFormat="1" ht="28.5">
      <c r="A101" s="378" t="s">
        <v>565</v>
      </c>
      <c r="B101" s="384" t="s">
        <v>566</v>
      </c>
      <c r="C101" s="460">
        <v>0</v>
      </c>
      <c r="D101" s="461">
        <v>0</v>
      </c>
      <c r="E101" s="462">
        <v>0</v>
      </c>
      <c r="F101" s="463">
        <f aca="true" t="shared" si="37" ref="F101:W101">F102+F105</f>
        <v>33418.488</v>
      </c>
      <c r="G101" s="463">
        <f t="shared" si="37"/>
        <v>0</v>
      </c>
      <c r="H101" s="463">
        <f t="shared" si="37"/>
        <v>0</v>
      </c>
      <c r="I101" s="463">
        <f t="shared" si="37"/>
        <v>33418.488</v>
      </c>
      <c r="J101" s="463">
        <f t="shared" si="37"/>
        <v>0</v>
      </c>
      <c r="K101" s="463">
        <f t="shared" si="37"/>
        <v>23000</v>
      </c>
      <c r="L101" s="463">
        <f t="shared" si="37"/>
        <v>0</v>
      </c>
      <c r="M101" s="463">
        <f t="shared" si="37"/>
        <v>0</v>
      </c>
      <c r="N101" s="463">
        <f t="shared" si="37"/>
        <v>23000</v>
      </c>
      <c r="O101" s="463">
        <f t="shared" si="37"/>
        <v>0</v>
      </c>
      <c r="P101" s="463">
        <f t="shared" si="37"/>
        <v>22500</v>
      </c>
      <c r="Q101" s="463">
        <f t="shared" si="37"/>
        <v>0</v>
      </c>
      <c r="R101" s="463">
        <f t="shared" si="37"/>
        <v>0</v>
      </c>
      <c r="S101" s="464">
        <f t="shared" si="37"/>
        <v>22500</v>
      </c>
      <c r="T101" s="463">
        <f t="shared" si="37"/>
        <v>10918.487999999998</v>
      </c>
      <c r="U101" s="463">
        <f t="shared" si="37"/>
        <v>0</v>
      </c>
      <c r="V101" s="463">
        <f t="shared" si="37"/>
        <v>0</v>
      </c>
      <c r="W101" s="463">
        <f t="shared" si="37"/>
        <v>10918.487999999998</v>
      </c>
    </row>
    <row r="102" spans="1:23" ht="42.75">
      <c r="A102" s="370" t="s">
        <v>139</v>
      </c>
      <c r="B102" s="372" t="s">
        <v>453</v>
      </c>
      <c r="C102" s="455">
        <v>0</v>
      </c>
      <c r="D102" s="456">
        <v>0</v>
      </c>
      <c r="E102" s="457">
        <v>0</v>
      </c>
      <c r="F102" s="451">
        <f aca="true" t="shared" si="38" ref="F102:W102">SUM(F103:F104)</f>
        <v>33418.488</v>
      </c>
      <c r="G102" s="451">
        <f t="shared" si="38"/>
        <v>0</v>
      </c>
      <c r="H102" s="451">
        <f t="shared" si="38"/>
        <v>0</v>
      </c>
      <c r="I102" s="451">
        <f t="shared" si="38"/>
        <v>33418.488</v>
      </c>
      <c r="J102" s="451">
        <f t="shared" si="38"/>
        <v>0</v>
      </c>
      <c r="K102" s="451">
        <f t="shared" si="38"/>
        <v>23000</v>
      </c>
      <c r="L102" s="451">
        <f t="shared" si="38"/>
        <v>0</v>
      </c>
      <c r="M102" s="451">
        <f t="shared" si="38"/>
        <v>0</v>
      </c>
      <c r="N102" s="451">
        <f t="shared" si="38"/>
        <v>23000</v>
      </c>
      <c r="O102" s="451">
        <f t="shared" si="38"/>
        <v>0</v>
      </c>
      <c r="P102" s="451">
        <f t="shared" si="38"/>
        <v>22500</v>
      </c>
      <c r="Q102" s="451">
        <f t="shared" si="38"/>
        <v>0</v>
      </c>
      <c r="R102" s="451">
        <f t="shared" si="38"/>
        <v>0</v>
      </c>
      <c r="S102" s="458">
        <f t="shared" si="38"/>
        <v>22500</v>
      </c>
      <c r="T102" s="451">
        <f t="shared" si="38"/>
        <v>10918.487999999998</v>
      </c>
      <c r="U102" s="451">
        <f t="shared" si="38"/>
        <v>0</v>
      </c>
      <c r="V102" s="451">
        <f t="shared" si="38"/>
        <v>0</v>
      </c>
      <c r="W102" s="451">
        <f t="shared" si="38"/>
        <v>10918.487999999998</v>
      </c>
    </row>
    <row r="103" spans="1:23" s="393" customFormat="1" ht="30">
      <c r="A103" s="380">
        <v>1</v>
      </c>
      <c r="B103" s="381" t="s">
        <v>474</v>
      </c>
      <c r="C103" s="465"/>
      <c r="D103" s="466"/>
      <c r="E103" s="467"/>
      <c r="F103" s="468"/>
      <c r="G103" s="468"/>
      <c r="H103" s="468"/>
      <c r="I103" s="468"/>
      <c r="J103" s="468"/>
      <c r="K103" s="468"/>
      <c r="L103" s="468"/>
      <c r="M103" s="468"/>
      <c r="N103" s="468"/>
      <c r="O103" s="468"/>
      <c r="P103" s="468"/>
      <c r="Q103" s="468"/>
      <c r="R103" s="468"/>
      <c r="S103" s="469"/>
      <c r="T103" s="468"/>
      <c r="U103" s="468"/>
      <c r="V103" s="468"/>
      <c r="W103" s="468"/>
    </row>
    <row r="104" spans="1:23" ht="38.25">
      <c r="A104" s="380"/>
      <c r="B104" s="381" t="s">
        <v>567</v>
      </c>
      <c r="C104" s="465" t="s">
        <v>471</v>
      </c>
      <c r="D104" s="466" t="s">
        <v>495</v>
      </c>
      <c r="E104" s="467" t="s">
        <v>568</v>
      </c>
      <c r="F104" s="468">
        <v>33418.488</v>
      </c>
      <c r="G104" s="468">
        <v>0</v>
      </c>
      <c r="H104" s="468">
        <v>0</v>
      </c>
      <c r="I104" s="468">
        <v>33418.488</v>
      </c>
      <c r="J104" s="468">
        <v>0</v>
      </c>
      <c r="K104" s="478">
        <f>SUM(L104:O104)</f>
        <v>23000</v>
      </c>
      <c r="L104" s="468"/>
      <c r="M104" s="468"/>
      <c r="N104" s="468">
        <v>23000</v>
      </c>
      <c r="O104" s="468"/>
      <c r="P104" s="468">
        <f>SUM(Q104:S104)</f>
        <v>22500</v>
      </c>
      <c r="Q104" s="468">
        <v>0</v>
      </c>
      <c r="R104" s="468">
        <v>0</v>
      </c>
      <c r="S104" s="469">
        <v>22500</v>
      </c>
      <c r="T104" s="463">
        <f>U104+V104+W104</f>
        <v>10918.487999999998</v>
      </c>
      <c r="U104" s="468">
        <v>0</v>
      </c>
      <c r="V104" s="468">
        <v>0</v>
      </c>
      <c r="W104" s="454">
        <v>10918.487999999998</v>
      </c>
    </row>
    <row r="105" spans="1:23" ht="28.5">
      <c r="A105" s="370" t="s">
        <v>141</v>
      </c>
      <c r="B105" s="372" t="s">
        <v>458</v>
      </c>
      <c r="C105" s="465">
        <v>0</v>
      </c>
      <c r="D105" s="466">
        <v>0</v>
      </c>
      <c r="E105" s="467">
        <v>0</v>
      </c>
      <c r="F105" s="468">
        <v>0</v>
      </c>
      <c r="G105" s="468">
        <v>0</v>
      </c>
      <c r="H105" s="468">
        <v>0</v>
      </c>
      <c r="I105" s="468">
        <v>0</v>
      </c>
      <c r="J105" s="468">
        <v>0</v>
      </c>
      <c r="K105" s="468">
        <v>0</v>
      </c>
      <c r="L105" s="468"/>
      <c r="M105" s="468"/>
      <c r="N105" s="468"/>
      <c r="O105" s="468"/>
      <c r="P105" s="468">
        <v>0</v>
      </c>
      <c r="Q105" s="468">
        <v>0</v>
      </c>
      <c r="R105" s="468">
        <v>0</v>
      </c>
      <c r="S105" s="469">
        <v>0</v>
      </c>
      <c r="T105" s="468">
        <v>0</v>
      </c>
      <c r="U105" s="468">
        <v>0</v>
      </c>
      <c r="V105" s="468">
        <v>0</v>
      </c>
      <c r="W105" s="468">
        <v>0</v>
      </c>
    </row>
    <row r="106" spans="1:23" ht="28.5" hidden="1">
      <c r="A106" s="378" t="s">
        <v>569</v>
      </c>
      <c r="B106" s="384" t="s">
        <v>570</v>
      </c>
      <c r="C106" s="460">
        <v>0</v>
      </c>
      <c r="D106" s="461">
        <v>0</v>
      </c>
      <c r="E106" s="462">
        <v>0</v>
      </c>
      <c r="F106" s="463">
        <v>0</v>
      </c>
      <c r="G106" s="463">
        <v>0</v>
      </c>
      <c r="H106" s="463">
        <v>0</v>
      </c>
      <c r="I106" s="463">
        <v>0</v>
      </c>
      <c r="J106" s="463">
        <v>0</v>
      </c>
      <c r="K106" s="463">
        <v>0</v>
      </c>
      <c r="L106" s="463"/>
      <c r="M106" s="463"/>
      <c r="N106" s="463"/>
      <c r="O106" s="463"/>
      <c r="P106" s="463">
        <v>0</v>
      </c>
      <c r="Q106" s="463">
        <v>0</v>
      </c>
      <c r="R106" s="463">
        <v>0</v>
      </c>
      <c r="S106" s="464">
        <v>0</v>
      </c>
      <c r="T106" s="463"/>
      <c r="U106" s="463">
        <v>0</v>
      </c>
      <c r="V106" s="463">
        <v>0</v>
      </c>
      <c r="W106" s="463"/>
    </row>
  </sheetData>
  <sheetProtection/>
  <mergeCells count="22">
    <mergeCell ref="T1:V1"/>
    <mergeCell ref="A2:W2"/>
    <mergeCell ref="A3:W3"/>
    <mergeCell ref="N4:S4"/>
    <mergeCell ref="A5:A8"/>
    <mergeCell ref="B5:B8"/>
    <mergeCell ref="C5:C8"/>
    <mergeCell ref="D5:D8"/>
    <mergeCell ref="E5:J5"/>
    <mergeCell ref="K5:O6"/>
    <mergeCell ref="T7:T8"/>
    <mergeCell ref="U7:W7"/>
    <mergeCell ref="P5:S6"/>
    <mergeCell ref="T5:W6"/>
    <mergeCell ref="E6:E8"/>
    <mergeCell ref="F6:J6"/>
    <mergeCell ref="Q7:S7"/>
    <mergeCell ref="F7:F8"/>
    <mergeCell ref="G7:J7"/>
    <mergeCell ref="K7:K8"/>
    <mergeCell ref="L7:O7"/>
    <mergeCell ref="P7:P8"/>
  </mergeCells>
  <printOptions/>
  <pageMargins left="0.05" right="0.05" top="0.05" bottom="0.05" header="0.1" footer="0.1"/>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1:K26"/>
  <sheetViews>
    <sheetView zoomScalePageLayoutView="0" workbookViewId="0" topLeftCell="A1">
      <selection activeCell="A2" sqref="A2:H2"/>
    </sheetView>
  </sheetViews>
  <sheetFormatPr defaultColWidth="8.25390625" defaultRowHeight="15.75"/>
  <cols>
    <col min="1" max="1" width="5.00390625" style="397" customWidth="1"/>
    <col min="2" max="2" width="24.875" style="397" customWidth="1"/>
    <col min="3" max="3" width="11.125" style="398" customWidth="1"/>
    <col min="4" max="4" width="8.25390625" style="397" customWidth="1"/>
    <col min="5" max="5" width="8.875" style="397" customWidth="1"/>
    <col min="6" max="7" width="8.25390625" style="397" customWidth="1"/>
    <col min="8" max="8" width="11.125" style="398" customWidth="1"/>
    <col min="9" max="16384" width="8.25390625" style="397" customWidth="1"/>
  </cols>
  <sheetData>
    <row r="1" spans="1:8" ht="47.25" customHeight="1">
      <c r="A1" s="667" t="s">
        <v>571</v>
      </c>
      <c r="B1" s="667"/>
      <c r="C1" s="667"/>
      <c r="D1" s="667"/>
      <c r="E1" s="667"/>
      <c r="F1" s="667"/>
      <c r="G1" s="667"/>
      <c r="H1" s="667"/>
    </row>
    <row r="2" spans="1:8" s="399" customFormat="1" ht="25.5" customHeight="1">
      <c r="A2" s="668" t="str">
        <f>'CK46'!A3:C3</f>
        <v>(Kèm theo Công văn số: 4330 /STC-QLNS ngày 27/12/2021 của Sở Tài chính Hải Dương)</v>
      </c>
      <c r="B2" s="669"/>
      <c r="C2" s="669"/>
      <c r="D2" s="669"/>
      <c r="E2" s="669"/>
      <c r="F2" s="669"/>
      <c r="G2" s="669"/>
      <c r="H2" s="669"/>
    </row>
    <row r="3" spans="6:8" ht="27" customHeight="1">
      <c r="F3" s="670" t="s">
        <v>201</v>
      </c>
      <c r="G3" s="670"/>
      <c r="H3" s="670"/>
    </row>
    <row r="4" spans="1:8" ht="23.25" customHeight="1">
      <c r="A4" s="666" t="s">
        <v>3</v>
      </c>
      <c r="B4" s="666" t="s">
        <v>572</v>
      </c>
      <c r="C4" s="666" t="s">
        <v>573</v>
      </c>
      <c r="D4" s="666" t="s">
        <v>574</v>
      </c>
      <c r="E4" s="666"/>
      <c r="F4" s="666"/>
      <c r="G4" s="666"/>
      <c r="H4" s="666" t="s">
        <v>575</v>
      </c>
    </row>
    <row r="5" spans="1:8" ht="35.25" customHeight="1">
      <c r="A5" s="666"/>
      <c r="B5" s="666"/>
      <c r="C5" s="666"/>
      <c r="D5" s="666" t="s">
        <v>576</v>
      </c>
      <c r="E5" s="666"/>
      <c r="F5" s="666" t="s">
        <v>577</v>
      </c>
      <c r="G5" s="666" t="s">
        <v>578</v>
      </c>
      <c r="H5" s="666"/>
    </row>
    <row r="6" spans="1:8" ht="45" customHeight="1">
      <c r="A6" s="666"/>
      <c r="B6" s="666"/>
      <c r="C6" s="666"/>
      <c r="D6" s="400" t="s">
        <v>288</v>
      </c>
      <c r="E6" s="400" t="s">
        <v>579</v>
      </c>
      <c r="F6" s="666"/>
      <c r="G6" s="666"/>
      <c r="H6" s="666"/>
    </row>
    <row r="7" spans="1:8" ht="20.25" customHeight="1">
      <c r="A7" s="401" t="s">
        <v>6</v>
      </c>
      <c r="B7" s="401" t="s">
        <v>23</v>
      </c>
      <c r="C7" s="401">
        <v>1</v>
      </c>
      <c r="D7" s="401">
        <v>2</v>
      </c>
      <c r="E7" s="401">
        <v>3</v>
      </c>
      <c r="F7" s="401">
        <v>4</v>
      </c>
      <c r="G7" s="401" t="s">
        <v>580</v>
      </c>
      <c r="H7" s="401" t="s">
        <v>581</v>
      </c>
    </row>
    <row r="8" spans="1:11" ht="30" customHeight="1">
      <c r="A8" s="402">
        <v>1</v>
      </c>
      <c r="B8" s="403" t="s">
        <v>582</v>
      </c>
      <c r="C8" s="404">
        <v>628</v>
      </c>
      <c r="D8" s="404">
        <v>200</v>
      </c>
      <c r="E8" s="404">
        <v>200</v>
      </c>
      <c r="F8" s="404">
        <v>500</v>
      </c>
      <c r="G8" s="404">
        <v>-300</v>
      </c>
      <c r="H8" s="404">
        <v>328</v>
      </c>
      <c r="J8" s="405"/>
      <c r="K8" s="405"/>
    </row>
    <row r="9" spans="1:11" ht="30" customHeight="1">
      <c r="A9" s="402">
        <v>2</v>
      </c>
      <c r="B9" s="403" t="s">
        <v>583</v>
      </c>
      <c r="C9" s="404">
        <v>1721</v>
      </c>
      <c r="D9" s="404">
        <v>3000</v>
      </c>
      <c r="E9" s="404">
        <v>0</v>
      </c>
      <c r="F9" s="404">
        <v>4721</v>
      </c>
      <c r="G9" s="404">
        <v>-1721</v>
      </c>
      <c r="H9" s="404">
        <v>0</v>
      </c>
      <c r="J9" s="405"/>
      <c r="K9" s="405"/>
    </row>
    <row r="10" spans="1:11" ht="30" customHeight="1">
      <c r="A10" s="402">
        <v>3</v>
      </c>
      <c r="B10" s="403" t="s">
        <v>584</v>
      </c>
      <c r="C10" s="404">
        <v>0</v>
      </c>
      <c r="D10" s="404">
        <v>0</v>
      </c>
      <c r="E10" s="404">
        <v>0</v>
      </c>
      <c r="F10" s="404">
        <v>0</v>
      </c>
      <c r="G10" s="404">
        <v>0</v>
      </c>
      <c r="H10" s="404">
        <v>0</v>
      </c>
      <c r="J10" s="405"/>
      <c r="K10" s="405"/>
    </row>
    <row r="11" spans="1:11" s="408" customFormat="1" ht="43.5" customHeight="1">
      <c r="A11" s="406">
        <v>4</v>
      </c>
      <c r="B11" s="407" t="s">
        <v>585</v>
      </c>
      <c r="C11" s="404">
        <v>608</v>
      </c>
      <c r="D11" s="404">
        <v>500</v>
      </c>
      <c r="E11" s="404"/>
      <c r="F11" s="404">
        <v>400</v>
      </c>
      <c r="G11" s="404">
        <v>100</v>
      </c>
      <c r="H11" s="404">
        <v>708</v>
      </c>
      <c r="J11" s="405"/>
      <c r="K11" s="405"/>
    </row>
    <row r="12" spans="1:11" s="408" customFormat="1" ht="42.75" customHeight="1">
      <c r="A12" s="406">
        <v>5</v>
      </c>
      <c r="B12" s="403" t="s">
        <v>586</v>
      </c>
      <c r="C12" s="404">
        <v>2222</v>
      </c>
      <c r="D12" s="404">
        <v>20</v>
      </c>
      <c r="E12" s="404"/>
      <c r="F12" s="404">
        <v>350</v>
      </c>
      <c r="G12" s="404">
        <v>-330</v>
      </c>
      <c r="H12" s="404">
        <v>1892</v>
      </c>
      <c r="J12" s="405"/>
      <c r="K12" s="405"/>
    </row>
    <row r="13" spans="1:11" s="408" customFormat="1" ht="30" customHeight="1">
      <c r="A13" s="406">
        <v>6</v>
      </c>
      <c r="B13" s="409" t="s">
        <v>587</v>
      </c>
      <c r="C13" s="404">
        <v>2634</v>
      </c>
      <c r="D13" s="404">
        <v>330</v>
      </c>
      <c r="E13" s="404">
        <v>0</v>
      </c>
      <c r="F13" s="404">
        <v>310</v>
      </c>
      <c r="G13" s="404">
        <v>20</v>
      </c>
      <c r="H13" s="404">
        <v>2654</v>
      </c>
      <c r="J13" s="405"/>
      <c r="K13" s="405"/>
    </row>
    <row r="14" spans="1:11" s="408" customFormat="1" ht="30" customHeight="1">
      <c r="A14" s="406">
        <v>7</v>
      </c>
      <c r="B14" s="409" t="s">
        <v>588</v>
      </c>
      <c r="C14" s="404">
        <v>1537</v>
      </c>
      <c r="D14" s="404">
        <v>3000</v>
      </c>
      <c r="E14" s="404">
        <v>3000</v>
      </c>
      <c r="F14" s="404">
        <v>3000</v>
      </c>
      <c r="G14" s="404">
        <v>0</v>
      </c>
      <c r="H14" s="404">
        <v>1537</v>
      </c>
      <c r="J14" s="405"/>
      <c r="K14" s="405"/>
    </row>
    <row r="15" spans="1:11" s="408" customFormat="1" ht="30" customHeight="1">
      <c r="A15" s="406">
        <v>8</v>
      </c>
      <c r="B15" s="409" t="s">
        <v>589</v>
      </c>
      <c r="C15" s="404">
        <v>6198</v>
      </c>
      <c r="D15" s="404">
        <v>3000</v>
      </c>
      <c r="E15" s="404">
        <v>3000</v>
      </c>
      <c r="F15" s="404">
        <v>3000</v>
      </c>
      <c r="G15" s="404">
        <v>0</v>
      </c>
      <c r="H15" s="404">
        <v>6198</v>
      </c>
      <c r="J15" s="405"/>
      <c r="K15" s="405"/>
    </row>
    <row r="16" spans="1:11" s="408" customFormat="1" ht="39" customHeight="1">
      <c r="A16" s="406">
        <v>9</v>
      </c>
      <c r="B16" s="409" t="s">
        <v>590</v>
      </c>
      <c r="C16" s="404">
        <v>23</v>
      </c>
      <c r="D16" s="404">
        <v>0</v>
      </c>
      <c r="E16" s="404"/>
      <c r="F16" s="404">
        <v>0</v>
      </c>
      <c r="G16" s="404">
        <v>0</v>
      </c>
      <c r="H16" s="404">
        <v>23</v>
      </c>
      <c r="J16" s="405"/>
      <c r="K16" s="405"/>
    </row>
    <row r="17" spans="1:11" s="408" customFormat="1" ht="36.75" customHeight="1">
      <c r="A17" s="406">
        <v>10</v>
      </c>
      <c r="B17" s="407" t="s">
        <v>591</v>
      </c>
      <c r="C17" s="404">
        <v>647</v>
      </c>
      <c r="D17" s="404">
        <v>65</v>
      </c>
      <c r="E17" s="404"/>
      <c r="F17" s="404">
        <v>130</v>
      </c>
      <c r="G17" s="404">
        <v>-65</v>
      </c>
      <c r="H17" s="404">
        <v>582</v>
      </c>
      <c r="J17" s="405"/>
      <c r="K17" s="405"/>
    </row>
    <row r="18" spans="1:11" s="408" customFormat="1" ht="30" customHeight="1">
      <c r="A18" s="406">
        <v>11</v>
      </c>
      <c r="B18" s="409" t="s">
        <v>592</v>
      </c>
      <c r="C18" s="404">
        <v>43537</v>
      </c>
      <c r="D18" s="404">
        <v>10372</v>
      </c>
      <c r="E18" s="404">
        <v>0</v>
      </c>
      <c r="F18" s="404">
        <v>3280</v>
      </c>
      <c r="G18" s="404">
        <v>7092</v>
      </c>
      <c r="H18" s="404">
        <v>50629</v>
      </c>
      <c r="J18" s="405"/>
      <c r="K18" s="405"/>
    </row>
    <row r="19" spans="1:11" s="408" customFormat="1" ht="30" customHeight="1">
      <c r="A19" s="406">
        <v>12</v>
      </c>
      <c r="B19" s="403" t="s">
        <v>593</v>
      </c>
      <c r="C19" s="404">
        <v>34</v>
      </c>
      <c r="D19" s="404">
        <v>100</v>
      </c>
      <c r="E19" s="404"/>
      <c r="F19" s="404">
        <v>100</v>
      </c>
      <c r="G19" s="404">
        <v>0</v>
      </c>
      <c r="H19" s="404">
        <v>34</v>
      </c>
      <c r="J19" s="405"/>
      <c r="K19" s="405"/>
    </row>
    <row r="20" spans="1:11" s="408" customFormat="1" ht="30" customHeight="1">
      <c r="A20" s="406">
        <v>13</v>
      </c>
      <c r="B20" s="409" t="s">
        <v>594</v>
      </c>
      <c r="C20" s="404">
        <v>46587</v>
      </c>
      <c r="D20" s="404">
        <v>110822</v>
      </c>
      <c r="E20" s="404">
        <v>0</v>
      </c>
      <c r="F20" s="404">
        <v>106245</v>
      </c>
      <c r="G20" s="404">
        <v>4577</v>
      </c>
      <c r="H20" s="404">
        <v>51164</v>
      </c>
      <c r="J20" s="405"/>
      <c r="K20" s="405"/>
    </row>
    <row r="21" spans="1:11" s="408" customFormat="1" ht="30" customHeight="1">
      <c r="A21" s="406">
        <v>14</v>
      </c>
      <c r="B21" s="409" t="s">
        <v>595</v>
      </c>
      <c r="C21" s="404">
        <v>8407</v>
      </c>
      <c r="D21" s="404"/>
      <c r="E21" s="404">
        <v>2600</v>
      </c>
      <c r="F21" s="404">
        <v>2500</v>
      </c>
      <c r="G21" s="404">
        <v>-2500</v>
      </c>
      <c r="H21" s="404">
        <v>5907</v>
      </c>
      <c r="J21" s="405"/>
      <c r="K21" s="405"/>
    </row>
    <row r="22" spans="1:11" s="408" customFormat="1" ht="38.25" customHeight="1">
      <c r="A22" s="406">
        <v>15</v>
      </c>
      <c r="B22" s="409" t="s">
        <v>596</v>
      </c>
      <c r="C22" s="404">
        <v>1475</v>
      </c>
      <c r="D22" s="404">
        <v>0</v>
      </c>
      <c r="E22" s="404"/>
      <c r="F22" s="404">
        <v>0</v>
      </c>
      <c r="G22" s="404">
        <v>0</v>
      </c>
      <c r="H22" s="404">
        <v>1475</v>
      </c>
      <c r="J22" s="405"/>
      <c r="K22" s="405"/>
    </row>
    <row r="23" spans="1:11" s="408" customFormat="1" ht="30" customHeight="1">
      <c r="A23" s="406">
        <v>16</v>
      </c>
      <c r="B23" s="409" t="s">
        <v>597</v>
      </c>
      <c r="C23" s="404">
        <v>2591</v>
      </c>
      <c r="D23" s="404">
        <v>38239</v>
      </c>
      <c r="E23" s="404"/>
      <c r="F23" s="404">
        <v>37919</v>
      </c>
      <c r="G23" s="404">
        <v>320</v>
      </c>
      <c r="H23" s="404">
        <v>2911</v>
      </c>
      <c r="J23" s="405"/>
      <c r="K23" s="405"/>
    </row>
    <row r="24" spans="1:11" s="408" customFormat="1" ht="30" customHeight="1">
      <c r="A24" s="406">
        <v>17</v>
      </c>
      <c r="B24" s="409" t="s">
        <v>598</v>
      </c>
      <c r="C24" s="404">
        <v>251.90000000000055</v>
      </c>
      <c r="D24" s="404">
        <v>5987.2</v>
      </c>
      <c r="E24" s="404">
        <v>0</v>
      </c>
      <c r="F24" s="404">
        <v>6002.48</v>
      </c>
      <c r="G24" s="404">
        <v>-15.279999999999745</v>
      </c>
      <c r="H24" s="404">
        <v>236.6200000000008</v>
      </c>
      <c r="J24" s="405"/>
      <c r="K24" s="405"/>
    </row>
    <row r="25" spans="1:11" s="408" customFormat="1" ht="30" customHeight="1">
      <c r="A25" s="410">
        <v>18</v>
      </c>
      <c r="B25" s="411" t="s">
        <v>599</v>
      </c>
      <c r="C25" s="412">
        <v>1438</v>
      </c>
      <c r="D25" s="412">
        <v>18200</v>
      </c>
      <c r="E25" s="412">
        <v>17000</v>
      </c>
      <c r="F25" s="412">
        <v>18000</v>
      </c>
      <c r="G25" s="412">
        <v>200</v>
      </c>
      <c r="H25" s="412">
        <v>1638</v>
      </c>
      <c r="J25" s="405"/>
      <c r="K25" s="405"/>
    </row>
    <row r="26" spans="1:8" s="408" customFormat="1" ht="30" customHeight="1">
      <c r="A26" s="413"/>
      <c r="B26" s="414"/>
      <c r="C26" s="415"/>
      <c r="D26" s="416"/>
      <c r="E26" s="416"/>
      <c r="F26" s="416"/>
      <c r="G26" s="417"/>
      <c r="H26" s="415"/>
    </row>
  </sheetData>
  <sheetProtection/>
  <mergeCells count="11">
    <mergeCell ref="F5:F6"/>
    <mergeCell ref="G5:G6"/>
    <mergeCell ref="A1:H1"/>
    <mergeCell ref="A2:H2"/>
    <mergeCell ref="F3:H3"/>
    <mergeCell ref="A4:A6"/>
    <mergeCell ref="B4:B6"/>
    <mergeCell ref="C4:C6"/>
    <mergeCell ref="D4:G4"/>
    <mergeCell ref="H4:H6"/>
    <mergeCell ref="D5:E5"/>
  </mergeCells>
  <printOptions/>
  <pageMargins left="0.7" right="0.2" top="0.25" bottom="0.2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62"/>
  <sheetViews>
    <sheetView zoomScalePageLayoutView="0" workbookViewId="0" topLeftCell="A7">
      <selection activeCell="A4" sqref="A4"/>
    </sheetView>
  </sheetViews>
  <sheetFormatPr defaultColWidth="8.25390625" defaultRowHeight="15.75"/>
  <cols>
    <col min="1" max="1" width="4.75390625" style="418" customWidth="1"/>
    <col min="2" max="2" width="64.00390625" style="418" customWidth="1"/>
    <col min="3" max="3" width="16.25390625" style="418" customWidth="1"/>
    <col min="4" max="16384" width="8.25390625" style="418" customWidth="1"/>
  </cols>
  <sheetData>
    <row r="1" ht="16.5">
      <c r="C1" s="419"/>
    </row>
    <row r="2" spans="1:3" ht="40.5" customHeight="1">
      <c r="A2" s="671" t="s">
        <v>600</v>
      </c>
      <c r="B2" s="671"/>
      <c r="C2" s="671"/>
    </row>
    <row r="3" spans="1:3" ht="30" customHeight="1">
      <c r="A3" s="672" t="str">
        <f>'CK46'!A3:C3</f>
        <v>(Kèm theo Công văn số: 4330 /STC-QLNS ngày 27/12/2021 của Sở Tài chính Hải Dương)</v>
      </c>
      <c r="B3" s="673"/>
      <c r="C3" s="673"/>
    </row>
    <row r="4" ht="23.25" customHeight="1">
      <c r="C4" s="420" t="s">
        <v>201</v>
      </c>
    </row>
    <row r="5" spans="1:3" ht="36" customHeight="1">
      <c r="A5" s="421" t="s">
        <v>3</v>
      </c>
      <c r="B5" s="421" t="s">
        <v>118</v>
      </c>
      <c r="C5" s="421" t="s">
        <v>601</v>
      </c>
    </row>
    <row r="6" spans="1:3" ht="15.75">
      <c r="A6" s="422" t="s">
        <v>139</v>
      </c>
      <c r="B6" s="422" t="s">
        <v>141</v>
      </c>
      <c r="C6" s="422">
        <v>1</v>
      </c>
    </row>
    <row r="7" spans="1:3" ht="27" customHeight="1">
      <c r="A7" s="423" t="s">
        <v>6</v>
      </c>
      <c r="B7" s="424" t="s">
        <v>602</v>
      </c>
      <c r="C7" s="425">
        <v>15312529</v>
      </c>
    </row>
    <row r="8" spans="1:3" ht="21" customHeight="1">
      <c r="A8" s="423" t="s">
        <v>23</v>
      </c>
      <c r="B8" s="424" t="s">
        <v>123</v>
      </c>
      <c r="C8" s="425">
        <v>15521729</v>
      </c>
    </row>
    <row r="9" spans="1:3" ht="27.75" customHeight="1">
      <c r="A9" s="423" t="s">
        <v>35</v>
      </c>
      <c r="B9" s="424" t="s">
        <v>603</v>
      </c>
      <c r="C9" s="425">
        <v>209200</v>
      </c>
    </row>
    <row r="10" spans="1:3" ht="33" customHeight="1">
      <c r="A10" s="423" t="s">
        <v>37</v>
      </c>
      <c r="B10" s="424" t="s">
        <v>604</v>
      </c>
      <c r="C10" s="425">
        <v>4593758.7</v>
      </c>
    </row>
    <row r="11" spans="1:3" ht="22.5" customHeight="1">
      <c r="A11" s="423" t="s">
        <v>605</v>
      </c>
      <c r="B11" s="424" t="s">
        <v>606</v>
      </c>
      <c r="C11" s="426"/>
    </row>
    <row r="12" spans="1:3" ht="22.5" customHeight="1">
      <c r="A12" s="423" t="s">
        <v>8</v>
      </c>
      <c r="B12" s="424" t="s">
        <v>607</v>
      </c>
      <c r="C12" s="427">
        <v>170451.52000000002</v>
      </c>
    </row>
    <row r="13" spans="1:3" ht="30">
      <c r="A13" s="428"/>
      <c r="B13" s="429" t="s">
        <v>608</v>
      </c>
      <c r="C13" s="430">
        <v>0.03710502251674647</v>
      </c>
    </row>
    <row r="14" spans="1:3" ht="15.75">
      <c r="A14" s="428">
        <v>1</v>
      </c>
      <c r="B14" s="426" t="s">
        <v>609</v>
      </c>
      <c r="C14" s="426"/>
    </row>
    <row r="15" spans="1:3" ht="15.75">
      <c r="A15" s="428">
        <v>2</v>
      </c>
      <c r="B15" s="426" t="s">
        <v>610</v>
      </c>
      <c r="C15" s="431">
        <v>170451.52000000002</v>
      </c>
    </row>
    <row r="16" spans="1:3" ht="15.75">
      <c r="A16" s="432"/>
      <c r="B16" s="433" t="s">
        <v>611</v>
      </c>
      <c r="C16" s="434">
        <v>95099.36000000002</v>
      </c>
    </row>
    <row r="17" spans="1:3" ht="15.75">
      <c r="A17" s="432"/>
      <c r="B17" s="433" t="s">
        <v>612</v>
      </c>
      <c r="C17" s="434">
        <v>38552.16</v>
      </c>
    </row>
    <row r="18" spans="1:3" ht="15.75">
      <c r="A18" s="432"/>
      <c r="B18" s="433" t="s">
        <v>613</v>
      </c>
      <c r="C18" s="434">
        <v>4912</v>
      </c>
    </row>
    <row r="19" spans="1:3" ht="15.75">
      <c r="A19" s="432"/>
      <c r="B19" s="433" t="s">
        <v>614</v>
      </c>
      <c r="C19" s="434">
        <v>31888</v>
      </c>
    </row>
    <row r="20" spans="1:3" ht="15.75">
      <c r="A20" s="428">
        <v>3</v>
      </c>
      <c r="B20" s="426" t="s">
        <v>615</v>
      </c>
      <c r="C20" s="435">
        <v>0</v>
      </c>
    </row>
    <row r="21" spans="1:3" ht="15.75">
      <c r="A21" s="423" t="s">
        <v>12</v>
      </c>
      <c r="B21" s="424" t="s">
        <v>616</v>
      </c>
      <c r="C21" s="436">
        <v>21900</v>
      </c>
    </row>
    <row r="22" spans="1:3" ht="22.5" customHeight="1">
      <c r="A22" s="423">
        <v>1</v>
      </c>
      <c r="B22" s="424" t="s">
        <v>617</v>
      </c>
      <c r="C22" s="436">
        <v>21900</v>
      </c>
    </row>
    <row r="23" spans="1:3" ht="21.75" customHeight="1">
      <c r="A23" s="428" t="s">
        <v>14</v>
      </c>
      <c r="B23" s="426" t="s">
        <v>609</v>
      </c>
      <c r="C23" s="431"/>
    </row>
    <row r="24" spans="1:3" ht="23.25" customHeight="1">
      <c r="A24" s="428" t="s">
        <v>14</v>
      </c>
      <c r="B24" s="426" t="s">
        <v>610</v>
      </c>
      <c r="C24" s="431">
        <v>21900</v>
      </c>
    </row>
    <row r="25" spans="1:3" ht="21.75" customHeight="1">
      <c r="A25" s="432"/>
      <c r="B25" s="433" t="s">
        <v>611</v>
      </c>
      <c r="C25" s="434">
        <v>12874.59</v>
      </c>
    </row>
    <row r="26" spans="1:3" ht="22.5" customHeight="1">
      <c r="A26" s="432"/>
      <c r="B26" s="433" t="s">
        <v>612</v>
      </c>
      <c r="C26" s="434">
        <v>7710.43</v>
      </c>
    </row>
    <row r="27" spans="1:3" ht="15.75">
      <c r="A27" s="432"/>
      <c r="B27" s="433" t="s">
        <v>613</v>
      </c>
      <c r="C27" s="434">
        <v>1314.9799999999996</v>
      </c>
    </row>
    <row r="28" spans="1:3" ht="15.75">
      <c r="A28" s="432"/>
      <c r="B28" s="433" t="s">
        <v>614</v>
      </c>
      <c r="C28" s="434"/>
    </row>
    <row r="29" spans="1:3" ht="21" customHeight="1">
      <c r="A29" s="428" t="s">
        <v>14</v>
      </c>
      <c r="B29" s="426" t="s">
        <v>444</v>
      </c>
      <c r="C29" s="435">
        <v>0</v>
      </c>
    </row>
    <row r="30" spans="1:3" ht="32.25" customHeight="1">
      <c r="A30" s="423">
        <v>2</v>
      </c>
      <c r="B30" s="424" t="s">
        <v>618</v>
      </c>
      <c r="C30" s="437">
        <v>21900</v>
      </c>
    </row>
    <row r="31" spans="1:3" ht="27" customHeight="1">
      <c r="A31" s="428" t="s">
        <v>14</v>
      </c>
      <c r="B31" s="426" t="s">
        <v>39</v>
      </c>
      <c r="C31" s="431"/>
    </row>
    <row r="32" spans="1:3" ht="25.5" customHeight="1">
      <c r="A32" s="428" t="s">
        <v>14</v>
      </c>
      <c r="B32" s="426" t="s">
        <v>619</v>
      </c>
      <c r="C32" s="431">
        <v>21900</v>
      </c>
    </row>
    <row r="33" spans="1:3" ht="21.75" customHeight="1">
      <c r="A33" s="428"/>
      <c r="B33" s="433" t="s">
        <v>611</v>
      </c>
      <c r="C33" s="438">
        <v>12874.59</v>
      </c>
    </row>
    <row r="34" spans="1:3" ht="23.25" customHeight="1">
      <c r="A34" s="428"/>
      <c r="B34" s="433" t="s">
        <v>612</v>
      </c>
      <c r="C34" s="438">
        <v>7710.43</v>
      </c>
    </row>
    <row r="35" spans="1:3" ht="15.75">
      <c r="A35" s="439"/>
      <c r="B35" s="433" t="s">
        <v>613</v>
      </c>
      <c r="C35" s="438">
        <v>1314.9799999999996</v>
      </c>
    </row>
    <row r="36" spans="1:3" ht="30" customHeight="1">
      <c r="A36" s="428" t="s">
        <v>14</v>
      </c>
      <c r="B36" s="426" t="s">
        <v>620</v>
      </c>
      <c r="C36" s="431"/>
    </row>
    <row r="37" spans="1:3" ht="25.5" customHeight="1">
      <c r="A37" s="428" t="s">
        <v>14</v>
      </c>
      <c r="B37" s="426" t="s">
        <v>621</v>
      </c>
      <c r="C37" s="431">
        <v>0</v>
      </c>
    </row>
    <row r="38" spans="1:3" ht="21" customHeight="1">
      <c r="A38" s="423" t="s">
        <v>17</v>
      </c>
      <c r="B38" s="424" t="s">
        <v>622</v>
      </c>
      <c r="C38" s="437">
        <v>231100</v>
      </c>
    </row>
    <row r="39" spans="1:3" ht="22.5" customHeight="1">
      <c r="A39" s="423">
        <v>1</v>
      </c>
      <c r="B39" s="424" t="s">
        <v>623</v>
      </c>
      <c r="C39" s="437">
        <v>231100</v>
      </c>
    </row>
    <row r="40" spans="1:3" ht="22.5" customHeight="1">
      <c r="A40" s="428" t="s">
        <v>14</v>
      </c>
      <c r="B40" s="426" t="s">
        <v>43</v>
      </c>
      <c r="C40" s="435">
        <v>209200</v>
      </c>
    </row>
    <row r="41" spans="1:3" ht="24.75" customHeight="1">
      <c r="A41" s="428" t="s">
        <v>14</v>
      </c>
      <c r="B41" s="426" t="s">
        <v>44</v>
      </c>
      <c r="C41" s="431">
        <v>21900</v>
      </c>
    </row>
    <row r="42" spans="1:3" ht="15.75">
      <c r="A42" s="423">
        <v>2</v>
      </c>
      <c r="B42" s="424" t="s">
        <v>624</v>
      </c>
      <c r="C42" s="436">
        <v>231100</v>
      </c>
    </row>
    <row r="43" spans="1:3" ht="21" customHeight="1">
      <c r="A43" s="428" t="s">
        <v>14</v>
      </c>
      <c r="B43" s="426" t="s">
        <v>609</v>
      </c>
      <c r="C43" s="431"/>
    </row>
    <row r="44" spans="1:3" ht="26.25" customHeight="1">
      <c r="A44" s="428" t="s">
        <v>14</v>
      </c>
      <c r="B44" s="426" t="s">
        <v>610</v>
      </c>
      <c r="C44" s="440">
        <v>209200</v>
      </c>
    </row>
    <row r="45" spans="1:3" ht="31.5" customHeight="1">
      <c r="A45" s="432"/>
      <c r="B45" s="433" t="s">
        <v>611</v>
      </c>
      <c r="C45" s="441"/>
    </row>
    <row r="46" spans="1:3" ht="26.25" customHeight="1">
      <c r="A46" s="432"/>
      <c r="B46" s="433" t="s">
        <v>612</v>
      </c>
      <c r="C46" s="441"/>
    </row>
    <row r="47" spans="1:3" ht="15.75">
      <c r="A47" s="432"/>
      <c r="B47" s="433" t="s">
        <v>613</v>
      </c>
      <c r="C47" s="438">
        <v>34303.99549999999</v>
      </c>
    </row>
    <row r="48" spans="1:3" ht="39.75" customHeight="1">
      <c r="A48" s="432"/>
      <c r="B48" s="433" t="s">
        <v>625</v>
      </c>
      <c r="C48" s="438">
        <v>174896.0045</v>
      </c>
    </row>
    <row r="49" spans="1:3" ht="24" customHeight="1">
      <c r="A49" s="428" t="s">
        <v>14</v>
      </c>
      <c r="B49" s="426" t="s">
        <v>626</v>
      </c>
      <c r="C49" s="431">
        <v>21900</v>
      </c>
    </row>
    <row r="50" spans="1:3" ht="26.25" customHeight="1">
      <c r="A50" s="423" t="s">
        <v>627</v>
      </c>
      <c r="B50" s="424" t="s">
        <v>628</v>
      </c>
      <c r="C50" s="437">
        <v>357751.52</v>
      </c>
    </row>
    <row r="51" spans="1:3" ht="30">
      <c r="A51" s="428"/>
      <c r="B51" s="429" t="s">
        <v>629</v>
      </c>
      <c r="C51" s="431"/>
    </row>
    <row r="52" spans="1:3" ht="22.5" customHeight="1">
      <c r="A52" s="428">
        <v>1</v>
      </c>
      <c r="B52" s="426" t="s">
        <v>609</v>
      </c>
      <c r="C52" s="431"/>
    </row>
    <row r="53" spans="1:3" ht="25.5" customHeight="1">
      <c r="A53" s="428">
        <v>2</v>
      </c>
      <c r="B53" s="426" t="s">
        <v>610</v>
      </c>
      <c r="C53" s="431">
        <v>357751.52</v>
      </c>
    </row>
    <row r="54" spans="1:3" ht="27" customHeight="1">
      <c r="A54" s="432"/>
      <c r="B54" s="433" t="s">
        <v>611</v>
      </c>
      <c r="C54" s="438">
        <v>82224.77000000002</v>
      </c>
    </row>
    <row r="55" spans="1:3" ht="21.75" customHeight="1">
      <c r="A55" s="432"/>
      <c r="B55" s="433" t="s">
        <v>612</v>
      </c>
      <c r="C55" s="438">
        <v>30841.730000000003</v>
      </c>
    </row>
    <row r="56" spans="1:3" ht="15.75">
      <c r="A56" s="432"/>
      <c r="B56" s="433" t="s">
        <v>613</v>
      </c>
      <c r="C56" s="438">
        <v>37901.015499999994</v>
      </c>
    </row>
    <row r="57" spans="1:3" ht="33" customHeight="1">
      <c r="A57" s="432"/>
      <c r="B57" s="433" t="s">
        <v>625</v>
      </c>
      <c r="C57" s="438">
        <v>206784.0045</v>
      </c>
    </row>
    <row r="58" spans="1:3" ht="26.25" customHeight="1">
      <c r="A58" s="428">
        <v>3</v>
      </c>
      <c r="B58" s="426" t="s">
        <v>444</v>
      </c>
      <c r="C58" s="435"/>
    </row>
    <row r="59" spans="1:3" ht="24" customHeight="1">
      <c r="A59" s="423" t="s">
        <v>630</v>
      </c>
      <c r="B59" s="424" t="s">
        <v>631</v>
      </c>
      <c r="C59" s="436">
        <v>6249.06971792</v>
      </c>
    </row>
    <row r="60" spans="1:3" ht="20.25" customHeight="1">
      <c r="A60" s="442"/>
      <c r="B60" s="429" t="s">
        <v>632</v>
      </c>
      <c r="C60" s="438">
        <v>391</v>
      </c>
    </row>
    <row r="61" spans="1:3" ht="35.25" customHeight="1">
      <c r="A61" s="439"/>
      <c r="B61" s="429" t="s">
        <v>633</v>
      </c>
      <c r="C61" s="438">
        <v>882</v>
      </c>
    </row>
    <row r="62" spans="1:3" s="446" customFormat="1" ht="33.75" customHeight="1">
      <c r="A62" s="443"/>
      <c r="B62" s="444" t="s">
        <v>625</v>
      </c>
      <c r="C62" s="445">
        <v>4976.06971792</v>
      </c>
    </row>
  </sheetData>
  <sheetProtection/>
  <mergeCells count="2">
    <mergeCell ref="A2:C2"/>
    <mergeCell ref="A3:C3"/>
  </mergeCells>
  <printOptions/>
  <pageMargins left="0.7" right="0.2" top="0.25" bottom="0.2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7"/>
  <sheetViews>
    <sheetView zoomScalePageLayoutView="0" workbookViewId="0" topLeftCell="A1">
      <selection activeCell="H5" sqref="H5"/>
    </sheetView>
  </sheetViews>
  <sheetFormatPr defaultColWidth="9.00390625" defaultRowHeight="15.75"/>
  <cols>
    <col min="1" max="1" width="5.875" style="1" customWidth="1"/>
    <col min="2" max="2" width="58.125" style="1" customWidth="1"/>
    <col min="3" max="3" width="19.875" style="1" customWidth="1"/>
    <col min="4" max="4" width="9.125" style="1" bestFit="1" customWidth="1"/>
    <col min="5" max="16384" width="8.75390625" style="1" customWidth="1"/>
  </cols>
  <sheetData>
    <row r="1" ht="16.5">
      <c r="C1" s="2" t="s">
        <v>0</v>
      </c>
    </row>
    <row r="2" spans="1:3" s="3" customFormat="1" ht="28.5" customHeight="1">
      <c r="A2" s="556" t="s">
        <v>1</v>
      </c>
      <c r="B2" s="556"/>
      <c r="C2" s="556"/>
    </row>
    <row r="3" spans="1:5" s="3" customFormat="1" ht="26.25" customHeight="1">
      <c r="A3" s="557" t="s">
        <v>637</v>
      </c>
      <c r="B3" s="557"/>
      <c r="C3" s="557"/>
      <c r="D3" s="4"/>
      <c r="E3" s="4"/>
    </row>
    <row r="4" spans="1:5" s="3" customFormat="1" ht="16.5">
      <c r="A4" s="5"/>
      <c r="B4" s="5"/>
      <c r="C4" s="5"/>
      <c r="D4" s="4"/>
      <c r="E4" s="4"/>
    </row>
    <row r="5" s="3" customFormat="1" ht="29.25" customHeight="1">
      <c r="C5" s="22" t="s">
        <v>2</v>
      </c>
    </row>
    <row r="6" spans="1:3" s="3" customFormat="1" ht="16.5">
      <c r="A6" s="558" t="s">
        <v>3</v>
      </c>
      <c r="B6" s="558" t="s">
        <v>4</v>
      </c>
      <c r="C6" s="558" t="s">
        <v>5</v>
      </c>
    </row>
    <row r="7" spans="1:3" s="3" customFormat="1" ht="16.5">
      <c r="A7" s="558"/>
      <c r="B7" s="558"/>
      <c r="C7" s="558"/>
    </row>
    <row r="8" spans="1:3" s="9" customFormat="1" ht="29.25" customHeight="1">
      <c r="A8" s="7" t="s">
        <v>6</v>
      </c>
      <c r="B8" s="7" t="s">
        <v>7</v>
      </c>
      <c r="C8" s="8">
        <f>C9+C12</f>
        <v>15312529</v>
      </c>
    </row>
    <row r="9" spans="1:3" s="9" customFormat="1" ht="21" customHeight="1">
      <c r="A9" s="10" t="s">
        <v>8</v>
      </c>
      <c r="B9" s="11" t="s">
        <v>9</v>
      </c>
      <c r="C9" s="12">
        <f>C10+C11</f>
        <v>11283250</v>
      </c>
    </row>
    <row r="10" spans="1:3" s="3" customFormat="1" ht="21" customHeight="1">
      <c r="A10" s="13">
        <v>1</v>
      </c>
      <c r="B10" s="14" t="s">
        <v>10</v>
      </c>
      <c r="C10" s="15">
        <v>4187500</v>
      </c>
    </row>
    <row r="11" spans="1:3" s="3" customFormat="1" ht="21" customHeight="1">
      <c r="A11" s="13">
        <v>2</v>
      </c>
      <c r="B11" s="14" t="s">
        <v>11</v>
      </c>
      <c r="C11" s="15">
        <v>7095750</v>
      </c>
    </row>
    <row r="12" spans="1:3" s="9" customFormat="1" ht="21" customHeight="1">
      <c r="A12" s="10" t="s">
        <v>12</v>
      </c>
      <c r="B12" s="11" t="s">
        <v>13</v>
      </c>
      <c r="C12" s="12">
        <v>4029279</v>
      </c>
    </row>
    <row r="13" spans="1:3" s="3" customFormat="1" ht="21" customHeight="1">
      <c r="A13" s="13" t="s">
        <v>14</v>
      </c>
      <c r="B13" s="14" t="s">
        <v>15</v>
      </c>
      <c r="C13" s="15">
        <v>0</v>
      </c>
    </row>
    <row r="14" spans="1:3" s="3" customFormat="1" ht="21" customHeight="1">
      <c r="A14" s="13" t="s">
        <v>14</v>
      </c>
      <c r="B14" s="14" t="s">
        <v>16</v>
      </c>
      <c r="C14" s="15">
        <v>4029279</v>
      </c>
    </row>
    <row r="15" spans="1:3" s="3" customFormat="1" ht="21" customHeight="1">
      <c r="A15" s="16" t="s">
        <v>17</v>
      </c>
      <c r="B15" s="17" t="s">
        <v>18</v>
      </c>
      <c r="C15" s="15"/>
    </row>
    <row r="16" spans="1:3" s="3" customFormat="1" ht="21" customHeight="1">
      <c r="A16" s="16" t="s">
        <v>19</v>
      </c>
      <c r="B16" s="17" t="s">
        <v>20</v>
      </c>
      <c r="C16" s="15"/>
    </row>
    <row r="17" spans="1:3" s="3" customFormat="1" ht="21" customHeight="1">
      <c r="A17" s="16" t="s">
        <v>21</v>
      </c>
      <c r="B17" s="17" t="s">
        <v>22</v>
      </c>
      <c r="C17" s="15"/>
    </row>
    <row r="18" spans="1:4" s="9" customFormat="1" ht="21" customHeight="1">
      <c r="A18" s="10" t="s">
        <v>23</v>
      </c>
      <c r="B18" s="10" t="s">
        <v>24</v>
      </c>
      <c r="C18" s="12">
        <v>15521729</v>
      </c>
      <c r="D18" s="18"/>
    </row>
    <row r="19" spans="1:3" s="9" customFormat="1" ht="21" customHeight="1">
      <c r="A19" s="10" t="s">
        <v>8</v>
      </c>
      <c r="B19" s="11" t="s">
        <v>25</v>
      </c>
      <c r="C19" s="12">
        <v>11492450</v>
      </c>
    </row>
    <row r="20" spans="1:3" s="3" customFormat="1" ht="21" customHeight="1">
      <c r="A20" s="13">
        <v>1</v>
      </c>
      <c r="B20" s="14" t="s">
        <v>26</v>
      </c>
      <c r="C20" s="15">
        <v>4167270</v>
      </c>
    </row>
    <row r="21" spans="1:3" s="3" customFormat="1" ht="21" customHeight="1">
      <c r="A21" s="13">
        <v>2</v>
      </c>
      <c r="B21" s="14" t="s">
        <v>27</v>
      </c>
      <c r="C21" s="15">
        <v>7043644</v>
      </c>
    </row>
    <row r="22" spans="1:3" s="3" customFormat="1" ht="21" customHeight="1">
      <c r="A22" s="13">
        <v>3</v>
      </c>
      <c r="B22" s="14" t="s">
        <v>28</v>
      </c>
      <c r="C22" s="15">
        <v>0</v>
      </c>
    </row>
    <row r="23" spans="1:3" s="3" customFormat="1" ht="21" customHeight="1">
      <c r="A23" s="13">
        <v>4</v>
      </c>
      <c r="B23" s="14" t="s">
        <v>29</v>
      </c>
      <c r="C23" s="15">
        <v>1230</v>
      </c>
    </row>
    <row r="24" spans="1:3" s="3" customFormat="1" ht="21" customHeight="1">
      <c r="A24" s="13">
        <v>5</v>
      </c>
      <c r="B24" s="14" t="s">
        <v>30</v>
      </c>
      <c r="C24" s="15">
        <v>280306</v>
      </c>
    </row>
    <row r="25" spans="1:3" s="3" customFormat="1" ht="21" customHeight="1">
      <c r="A25" s="13">
        <v>6</v>
      </c>
      <c r="B25" s="14" t="s">
        <v>31</v>
      </c>
      <c r="C25" s="15">
        <v>0</v>
      </c>
    </row>
    <row r="26" spans="1:3" s="9" customFormat="1" ht="21" customHeight="1">
      <c r="A26" s="10" t="s">
        <v>12</v>
      </c>
      <c r="B26" s="11" t="s">
        <v>32</v>
      </c>
      <c r="C26" s="12">
        <v>4029279</v>
      </c>
    </row>
    <row r="27" spans="1:3" s="3" customFormat="1" ht="21" customHeight="1">
      <c r="A27" s="13">
        <v>1</v>
      </c>
      <c r="B27" s="14" t="s">
        <v>33</v>
      </c>
      <c r="C27" s="15">
        <v>0</v>
      </c>
    </row>
    <row r="28" spans="1:3" s="3" customFormat="1" ht="21" customHeight="1">
      <c r="A28" s="13">
        <v>2</v>
      </c>
      <c r="B28" s="14" t="s">
        <v>34</v>
      </c>
      <c r="C28" s="15">
        <v>4029279</v>
      </c>
    </row>
    <row r="29" spans="1:3" s="9" customFormat="1" ht="16.5">
      <c r="A29" s="10" t="s">
        <v>35</v>
      </c>
      <c r="B29" s="10" t="s">
        <v>36</v>
      </c>
      <c r="C29" s="12">
        <v>209200</v>
      </c>
    </row>
    <row r="30" spans="1:3" s="9" customFormat="1" ht="16.5">
      <c r="A30" s="10" t="s">
        <v>37</v>
      </c>
      <c r="B30" s="10" t="s">
        <v>38</v>
      </c>
      <c r="C30" s="12">
        <v>21900</v>
      </c>
    </row>
    <row r="31" spans="1:3" s="3" customFormat="1" ht="16.5">
      <c r="A31" s="13">
        <v>1</v>
      </c>
      <c r="B31" s="14" t="s">
        <v>39</v>
      </c>
      <c r="C31" s="15">
        <v>0</v>
      </c>
    </row>
    <row r="32" spans="1:3" s="3" customFormat="1" ht="33" customHeight="1">
      <c r="A32" s="13">
        <v>2</v>
      </c>
      <c r="B32" s="14" t="s">
        <v>40</v>
      </c>
      <c r="C32" s="15">
        <v>21900</v>
      </c>
    </row>
    <row r="33" spans="1:3" s="9" customFormat="1" ht="16.5">
      <c r="A33" s="10" t="s">
        <v>41</v>
      </c>
      <c r="B33" s="10" t="s">
        <v>42</v>
      </c>
      <c r="C33" s="12">
        <v>231100</v>
      </c>
    </row>
    <row r="34" spans="1:3" s="3" customFormat="1" ht="16.5">
      <c r="A34" s="13">
        <v>1</v>
      </c>
      <c r="B34" s="14" t="s">
        <v>43</v>
      </c>
      <c r="C34" s="15">
        <v>209200</v>
      </c>
    </row>
    <row r="35" spans="1:3" s="3" customFormat="1" ht="16.5">
      <c r="A35" s="19">
        <v>2</v>
      </c>
      <c r="B35" s="20" t="s">
        <v>44</v>
      </c>
      <c r="C35" s="15">
        <v>21900</v>
      </c>
    </row>
    <row r="36" spans="2:3" ht="28.5" customHeight="1">
      <c r="B36" s="555"/>
      <c r="C36" s="555"/>
    </row>
    <row r="37" ht="15">
      <c r="A37" s="21"/>
    </row>
  </sheetData>
  <sheetProtection/>
  <mergeCells count="6">
    <mergeCell ref="B36:C36"/>
    <mergeCell ref="A2:C2"/>
    <mergeCell ref="A3:C3"/>
    <mergeCell ref="A6:A7"/>
    <mergeCell ref="B6:B7"/>
    <mergeCell ref="C6:C7"/>
  </mergeCells>
  <printOptions/>
  <pageMargins left="0.7" right="0.2" top="0.5" bottom="0.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H6" sqref="H6"/>
    </sheetView>
  </sheetViews>
  <sheetFormatPr defaultColWidth="8.25390625" defaultRowHeight="15.75"/>
  <cols>
    <col min="1" max="1" width="4.875" style="23" bestFit="1" customWidth="1"/>
    <col min="2" max="2" width="55.00390625" style="23" customWidth="1"/>
    <col min="3" max="3" width="24.75390625" style="23" customWidth="1"/>
    <col min="4" max="16384" width="8.25390625" style="23" customWidth="1"/>
  </cols>
  <sheetData>
    <row r="1" ht="16.5">
      <c r="C1" s="2" t="s">
        <v>45</v>
      </c>
    </row>
    <row r="2" spans="1:3" ht="51" customHeight="1">
      <c r="A2" s="559" t="s">
        <v>46</v>
      </c>
      <c r="B2" s="559"/>
      <c r="C2" s="559"/>
    </row>
    <row r="3" spans="1:3" ht="18" customHeight="1">
      <c r="A3" s="557" t="s">
        <v>637</v>
      </c>
      <c r="B3" s="557"/>
      <c r="C3" s="557"/>
    </row>
    <row r="4" spans="1:3" ht="16.5">
      <c r="A4" s="5"/>
      <c r="B4" s="5"/>
      <c r="C4" s="5"/>
    </row>
    <row r="5" ht="16.5">
      <c r="C5" s="6" t="s">
        <v>2</v>
      </c>
    </row>
    <row r="6" spans="1:3" ht="37.5" customHeight="1">
      <c r="A6" s="24" t="s">
        <v>3</v>
      </c>
      <c r="B6" s="24" t="s">
        <v>4</v>
      </c>
      <c r="C6" s="24" t="s">
        <v>5</v>
      </c>
    </row>
    <row r="7" spans="1:3" ht="24" customHeight="1">
      <c r="A7" s="25" t="s">
        <v>6</v>
      </c>
      <c r="B7" s="26" t="s">
        <v>47</v>
      </c>
      <c r="C7" s="27"/>
    </row>
    <row r="8" spans="1:3" s="31" customFormat="1" ht="24" customHeight="1">
      <c r="A8" s="28" t="s">
        <v>8</v>
      </c>
      <c r="B8" s="29" t="s">
        <v>48</v>
      </c>
      <c r="C8" s="30">
        <f>C9+C10</f>
        <v>11239277.1</v>
      </c>
    </row>
    <row r="9" spans="1:3" ht="22.5" customHeight="1">
      <c r="A9" s="32">
        <v>1</v>
      </c>
      <c r="B9" s="33" t="s">
        <v>49</v>
      </c>
      <c r="C9" s="34">
        <v>7209998.1</v>
      </c>
    </row>
    <row r="10" spans="1:3" ht="22.5" customHeight="1">
      <c r="A10" s="32">
        <v>2</v>
      </c>
      <c r="B10" s="33" t="s">
        <v>50</v>
      </c>
      <c r="C10" s="34">
        <v>4029279</v>
      </c>
    </row>
    <row r="11" spans="1:3" ht="22.5" customHeight="1">
      <c r="A11" s="32" t="s">
        <v>14</v>
      </c>
      <c r="B11" s="33" t="s">
        <v>15</v>
      </c>
      <c r="C11" s="34">
        <v>0</v>
      </c>
    </row>
    <row r="12" spans="1:3" ht="22.5" customHeight="1">
      <c r="A12" s="32" t="s">
        <v>14</v>
      </c>
      <c r="B12" s="33" t="s">
        <v>16</v>
      </c>
      <c r="C12" s="34">
        <v>4029279</v>
      </c>
    </row>
    <row r="13" spans="1:3" ht="22.5" customHeight="1">
      <c r="A13" s="32">
        <v>3</v>
      </c>
      <c r="B13" s="33" t="s">
        <v>51</v>
      </c>
      <c r="C13" s="34">
        <v>0</v>
      </c>
    </row>
    <row r="14" spans="1:3" ht="22.5" customHeight="1">
      <c r="A14" s="32">
        <v>4</v>
      </c>
      <c r="B14" s="33" t="s">
        <v>20</v>
      </c>
      <c r="C14" s="34">
        <v>0</v>
      </c>
    </row>
    <row r="15" spans="1:3" ht="22.5" customHeight="1">
      <c r="A15" s="32">
        <v>5</v>
      </c>
      <c r="B15" s="33" t="s">
        <v>22</v>
      </c>
      <c r="C15" s="34">
        <v>0</v>
      </c>
    </row>
    <row r="16" spans="1:4" s="31" customFormat="1" ht="22.5" customHeight="1">
      <c r="A16" s="28" t="s">
        <v>12</v>
      </c>
      <c r="B16" s="29" t="s">
        <v>52</v>
      </c>
      <c r="C16" s="30">
        <v>11448476.959183674</v>
      </c>
      <c r="D16" s="35"/>
    </row>
    <row r="17" spans="1:3" ht="22.5" customHeight="1">
      <c r="A17" s="32">
        <v>1</v>
      </c>
      <c r="B17" s="33" t="s">
        <v>53</v>
      </c>
      <c r="C17" s="34">
        <v>5915808.918367347</v>
      </c>
    </row>
    <row r="18" spans="1:4" ht="22.5" customHeight="1">
      <c r="A18" s="32">
        <v>2</v>
      </c>
      <c r="B18" s="33" t="s">
        <v>54</v>
      </c>
      <c r="C18" s="34">
        <v>5532668.040816327</v>
      </c>
      <c r="D18" s="36"/>
    </row>
    <row r="19" spans="1:3" ht="22.5" customHeight="1">
      <c r="A19" s="32" t="s">
        <v>14</v>
      </c>
      <c r="B19" s="33" t="s">
        <v>55</v>
      </c>
      <c r="C19" s="34">
        <v>4326052.040816327</v>
      </c>
    </row>
    <row r="20" spans="1:3" ht="22.5" customHeight="1">
      <c r="A20" s="32" t="s">
        <v>14</v>
      </c>
      <c r="B20" s="33" t="s">
        <v>56</v>
      </c>
      <c r="C20" s="34">
        <v>1206616</v>
      </c>
    </row>
    <row r="21" spans="1:3" ht="22.5" customHeight="1">
      <c r="A21" s="32">
        <v>3</v>
      </c>
      <c r="B21" s="33" t="s">
        <v>57</v>
      </c>
      <c r="C21" s="34">
        <v>0</v>
      </c>
    </row>
    <row r="22" spans="1:3" s="31" customFormat="1" ht="22.5" customHeight="1">
      <c r="A22" s="28" t="s">
        <v>17</v>
      </c>
      <c r="B22" s="29" t="s">
        <v>58</v>
      </c>
      <c r="C22" s="30">
        <v>209199.85918367468</v>
      </c>
    </row>
    <row r="23" spans="1:3" s="31" customFormat="1" ht="21.75" customHeight="1">
      <c r="A23" s="28" t="s">
        <v>23</v>
      </c>
      <c r="B23" s="29" t="s">
        <v>59</v>
      </c>
      <c r="C23" s="30"/>
    </row>
    <row r="24" spans="1:3" s="31" customFormat="1" ht="22.5" customHeight="1">
      <c r="A24" s="28" t="s">
        <v>8</v>
      </c>
      <c r="B24" s="29" t="s">
        <v>48</v>
      </c>
      <c r="C24" s="30">
        <v>9605919.940816326</v>
      </c>
    </row>
    <row r="25" spans="1:4" ht="22.5" customHeight="1">
      <c r="A25" s="32">
        <v>1</v>
      </c>
      <c r="B25" s="33" t="s">
        <v>49</v>
      </c>
      <c r="C25" s="34">
        <v>4073251.9</v>
      </c>
      <c r="D25" s="36"/>
    </row>
    <row r="26" spans="1:3" ht="22.5" customHeight="1">
      <c r="A26" s="32">
        <v>2</v>
      </c>
      <c r="B26" s="33" t="s">
        <v>50</v>
      </c>
      <c r="C26" s="34">
        <v>5532668.040816327</v>
      </c>
    </row>
    <row r="27" spans="1:3" ht="22.5" customHeight="1">
      <c r="A27" s="32" t="s">
        <v>14</v>
      </c>
      <c r="B27" s="33" t="s">
        <v>15</v>
      </c>
      <c r="C27" s="34">
        <v>4326052.040816327</v>
      </c>
    </row>
    <row r="28" spans="1:3" ht="22.5" customHeight="1">
      <c r="A28" s="32" t="s">
        <v>14</v>
      </c>
      <c r="B28" s="33" t="s">
        <v>16</v>
      </c>
      <c r="C28" s="34">
        <v>1206616</v>
      </c>
    </row>
    <row r="29" spans="1:3" ht="22.5" customHeight="1">
      <c r="A29" s="32">
        <v>3</v>
      </c>
      <c r="B29" s="33" t="s">
        <v>20</v>
      </c>
      <c r="C29" s="34">
        <v>0</v>
      </c>
    </row>
    <row r="30" spans="1:3" ht="22.5" customHeight="1">
      <c r="A30" s="32">
        <v>4</v>
      </c>
      <c r="B30" s="33" t="s">
        <v>22</v>
      </c>
      <c r="C30" s="34">
        <v>0</v>
      </c>
    </row>
    <row r="31" spans="1:3" s="31" customFormat="1" ht="22.5" customHeight="1">
      <c r="A31" s="28" t="s">
        <v>12</v>
      </c>
      <c r="B31" s="29" t="s">
        <v>52</v>
      </c>
      <c r="C31" s="30">
        <v>9605920.081632653</v>
      </c>
    </row>
    <row r="32" spans="1:3" ht="22.5" customHeight="1">
      <c r="A32" s="32">
        <v>1</v>
      </c>
      <c r="B32" s="33" t="s">
        <v>60</v>
      </c>
      <c r="C32" s="34">
        <v>9605920.081632653</v>
      </c>
    </row>
    <row r="33" spans="1:3" ht="22.5" customHeight="1">
      <c r="A33" s="32">
        <v>2</v>
      </c>
      <c r="B33" s="33" t="s">
        <v>54</v>
      </c>
      <c r="C33" s="34">
        <v>0</v>
      </c>
    </row>
    <row r="34" spans="1:3" ht="22.5" customHeight="1">
      <c r="A34" s="32" t="s">
        <v>14</v>
      </c>
      <c r="B34" s="33" t="s">
        <v>55</v>
      </c>
      <c r="C34" s="33">
        <v>0</v>
      </c>
    </row>
    <row r="35" spans="1:3" ht="22.5" customHeight="1">
      <c r="A35" s="32" t="s">
        <v>14</v>
      </c>
      <c r="B35" s="33" t="s">
        <v>56</v>
      </c>
      <c r="C35" s="37">
        <v>0</v>
      </c>
    </row>
    <row r="36" spans="1:3" ht="22.5" customHeight="1">
      <c r="A36" s="38">
        <v>3</v>
      </c>
      <c r="B36" s="39" t="s">
        <v>57</v>
      </c>
      <c r="C36" s="40">
        <v>0</v>
      </c>
    </row>
    <row r="37" ht="16.5">
      <c r="A37" s="41"/>
    </row>
  </sheetData>
  <sheetProtection/>
  <mergeCells count="2">
    <mergeCell ref="A2:C2"/>
    <mergeCell ref="A3:C3"/>
  </mergeCells>
  <printOptions/>
  <pageMargins left="0.7" right="0.2" top="0.25" bottom="0.1"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71"/>
  <sheetViews>
    <sheetView zoomScalePageLayoutView="0" workbookViewId="0" topLeftCell="A1">
      <selection activeCell="G8" sqref="G8"/>
    </sheetView>
  </sheetViews>
  <sheetFormatPr defaultColWidth="8.25390625" defaultRowHeight="15.75"/>
  <cols>
    <col min="1" max="1" width="4.75390625" style="82" customWidth="1"/>
    <col min="2" max="2" width="48.875" style="83" customWidth="1"/>
    <col min="3" max="4" width="14.875" style="44" customWidth="1"/>
    <col min="5" max="5" width="8.25390625" style="44" customWidth="1"/>
    <col min="6" max="6" width="11.375" style="44" bestFit="1" customWidth="1"/>
    <col min="7" max="7" width="8.625" style="44" bestFit="1" customWidth="1"/>
    <col min="8" max="16384" width="8.25390625" style="44" customWidth="1"/>
  </cols>
  <sheetData>
    <row r="1" spans="1:4" ht="18.75">
      <c r="A1" s="42"/>
      <c r="B1" s="43"/>
      <c r="C1" s="564" t="s">
        <v>61</v>
      </c>
      <c r="D1" s="564"/>
    </row>
    <row r="2" spans="1:4" ht="21" customHeight="1">
      <c r="A2" s="565" t="s">
        <v>62</v>
      </c>
      <c r="B2" s="565"/>
      <c r="C2" s="565"/>
      <c r="D2" s="565"/>
    </row>
    <row r="3" spans="1:4" ht="21" customHeight="1">
      <c r="A3" s="557" t="str">
        <f>'CK46'!A3:C3</f>
        <v>(Kèm theo Công văn số: 4330 /STC-QLNS ngày 27/12/2021 của Sở Tài chính Hải Dương)</v>
      </c>
      <c r="B3" s="557"/>
      <c r="C3" s="557"/>
      <c r="D3" s="557"/>
    </row>
    <row r="4" spans="1:4" ht="16.5">
      <c r="A4" s="4"/>
      <c r="B4" s="4"/>
      <c r="C4" s="4"/>
      <c r="D4" s="45"/>
    </row>
    <row r="5" spans="1:4" ht="18.75">
      <c r="A5" s="46"/>
      <c r="B5" s="47"/>
      <c r="C5" s="566" t="s">
        <v>2</v>
      </c>
      <c r="D5" s="566"/>
    </row>
    <row r="6" spans="1:4" s="48" customFormat="1" ht="31.5" customHeight="1">
      <c r="A6" s="567" t="s">
        <v>63</v>
      </c>
      <c r="B6" s="567" t="s">
        <v>4</v>
      </c>
      <c r="C6" s="570" t="s">
        <v>5</v>
      </c>
      <c r="D6" s="571"/>
    </row>
    <row r="7" spans="1:4" s="48" customFormat="1" ht="20.25" customHeight="1">
      <c r="A7" s="568"/>
      <c r="B7" s="568"/>
      <c r="C7" s="49" t="s">
        <v>64</v>
      </c>
      <c r="D7" s="49" t="s">
        <v>65</v>
      </c>
    </row>
    <row r="8" spans="1:4" s="48" customFormat="1" ht="20.25" customHeight="1">
      <c r="A8" s="569"/>
      <c r="B8" s="569"/>
      <c r="C8" s="50" t="s">
        <v>66</v>
      </c>
      <c r="D8" s="50" t="s">
        <v>67</v>
      </c>
    </row>
    <row r="9" spans="1:4" s="52" customFormat="1" ht="25.5" customHeight="1">
      <c r="A9" s="51"/>
      <c r="B9" s="51" t="s">
        <v>68</v>
      </c>
      <c r="C9" s="554">
        <f>C10+C52+C53+C60</f>
        <v>14813000</v>
      </c>
      <c r="D9" s="554">
        <f>D10+D52+D53+D60</f>
        <v>11283250</v>
      </c>
    </row>
    <row r="10" spans="1:7" s="52" customFormat="1" ht="24.75" customHeight="1">
      <c r="A10" s="53" t="s">
        <v>8</v>
      </c>
      <c r="B10" s="54" t="s">
        <v>69</v>
      </c>
      <c r="C10" s="55">
        <f>C11+C16+C21+C27+C32+C33+C36+C37+C42+C43+C44+C45+C46+C47+C48+C49+C50+C51</f>
        <v>12313000</v>
      </c>
      <c r="D10" s="55">
        <f>D11+D16+D21+D27+D32+D33+D36+D37+D42+D43+D44+D45+D46+D47+D48+D49+D50+D51</f>
        <v>11283250</v>
      </c>
      <c r="F10" s="56"/>
      <c r="G10" s="56"/>
    </row>
    <row r="11" spans="1:4" s="48" customFormat="1" ht="24" customHeight="1">
      <c r="A11" s="57">
        <v>1</v>
      </c>
      <c r="B11" s="58" t="s">
        <v>70</v>
      </c>
      <c r="C11" s="59">
        <f>C12+C13+C14+C15</f>
        <v>647000</v>
      </c>
      <c r="D11" s="59">
        <f>D12+D13+D14+D15</f>
        <v>637640</v>
      </c>
    </row>
    <row r="12" spans="1:6" s="63" customFormat="1" ht="24" customHeight="1">
      <c r="A12" s="60" t="s">
        <v>14</v>
      </c>
      <c r="B12" s="61" t="s">
        <v>71</v>
      </c>
      <c r="C12" s="62">
        <f>'[1]19-B35'!E12</f>
        <v>123000</v>
      </c>
      <c r="D12" s="62">
        <f>'[1]19-B35'!F12</f>
        <v>120540</v>
      </c>
      <c r="F12" s="64"/>
    </row>
    <row r="13" spans="1:6" s="63" customFormat="1" ht="24" customHeight="1">
      <c r="A13" s="60" t="s">
        <v>14</v>
      </c>
      <c r="B13" s="61" t="s">
        <v>72</v>
      </c>
      <c r="C13" s="62">
        <f>'[1]19-B35'!E13</f>
        <v>285000</v>
      </c>
      <c r="D13" s="62">
        <f>'[1]19-B35'!F13</f>
        <v>279300</v>
      </c>
      <c r="F13" s="64"/>
    </row>
    <row r="14" spans="1:6" s="63" customFormat="1" ht="24" customHeight="1">
      <c r="A14" s="60" t="s">
        <v>14</v>
      </c>
      <c r="B14" s="61" t="s">
        <v>73</v>
      </c>
      <c r="C14" s="62">
        <f>'[1]19-B35'!E14</f>
        <v>179000</v>
      </c>
      <c r="D14" s="62">
        <f>'[1]19-B35'!F14</f>
        <v>179000</v>
      </c>
      <c r="F14" s="64"/>
    </row>
    <row r="15" spans="1:6" s="63" customFormat="1" ht="24" customHeight="1">
      <c r="A15" s="60" t="s">
        <v>14</v>
      </c>
      <c r="B15" s="61" t="s">
        <v>74</v>
      </c>
      <c r="C15" s="62">
        <f>'[1]19-B35'!E15</f>
        <v>60000</v>
      </c>
      <c r="D15" s="62">
        <f>'[1]19-B35'!F15</f>
        <v>58800</v>
      </c>
      <c r="F15" s="64"/>
    </row>
    <row r="16" spans="1:4" s="48" customFormat="1" ht="24" customHeight="1">
      <c r="A16" s="57">
        <v>2</v>
      </c>
      <c r="B16" s="58" t="s">
        <v>75</v>
      </c>
      <c r="C16" s="59">
        <f>C17+C18+C19+C20</f>
        <v>115000</v>
      </c>
      <c r="D16" s="59">
        <f>D17+D18+D19+D20</f>
        <v>112720</v>
      </c>
    </row>
    <row r="17" spans="1:6" s="63" customFormat="1" ht="24" customHeight="1">
      <c r="A17" s="60" t="s">
        <v>14</v>
      </c>
      <c r="B17" s="61" t="s">
        <v>71</v>
      </c>
      <c r="C17" s="62">
        <f>'[1]19-B35'!E18</f>
        <v>40000</v>
      </c>
      <c r="D17" s="62">
        <f>'[1]19-B35'!F18</f>
        <v>39200</v>
      </c>
      <c r="F17" s="64"/>
    </row>
    <row r="18" spans="1:6" s="63" customFormat="1" ht="24" customHeight="1">
      <c r="A18" s="60" t="s">
        <v>14</v>
      </c>
      <c r="B18" s="61" t="s">
        <v>72</v>
      </c>
      <c r="C18" s="62">
        <f>'[1]19-B35'!E19</f>
        <v>74000</v>
      </c>
      <c r="D18" s="62">
        <f>'[1]19-B35'!F19</f>
        <v>72520</v>
      </c>
      <c r="F18" s="64"/>
    </row>
    <row r="19" spans="1:6" s="63" customFormat="1" ht="24" customHeight="1">
      <c r="A19" s="60" t="s">
        <v>14</v>
      </c>
      <c r="B19" s="61" t="s">
        <v>73</v>
      </c>
      <c r="C19" s="62">
        <f>'[1]19-B35'!E20</f>
        <v>1000</v>
      </c>
      <c r="D19" s="62">
        <f>'[1]19-B35'!F20</f>
        <v>1000</v>
      </c>
      <c r="F19" s="64"/>
    </row>
    <row r="20" spans="1:6" s="63" customFormat="1" ht="24" customHeight="1">
      <c r="A20" s="60" t="s">
        <v>14</v>
      </c>
      <c r="B20" s="61" t="s">
        <v>74</v>
      </c>
      <c r="C20" s="62">
        <f>'[1]19-B35'!E21</f>
        <v>0</v>
      </c>
      <c r="D20" s="62">
        <f>'[1]19-B35'!F21</f>
        <v>0</v>
      </c>
      <c r="F20" s="64"/>
    </row>
    <row r="21" spans="1:4" s="48" customFormat="1" ht="37.5" customHeight="1">
      <c r="A21" s="57">
        <v>3</v>
      </c>
      <c r="B21" s="58" t="s">
        <v>76</v>
      </c>
      <c r="C21" s="59">
        <f>C22+C23+C24+C25</f>
        <v>3095000</v>
      </c>
      <c r="D21" s="59">
        <f>D22+D23+D24+D25</f>
        <v>2739110</v>
      </c>
    </row>
    <row r="22" spans="1:6" s="63" customFormat="1" ht="24" customHeight="1">
      <c r="A22" s="60" t="s">
        <v>14</v>
      </c>
      <c r="B22" s="61" t="s">
        <v>71</v>
      </c>
      <c r="C22" s="62">
        <f>'[1]19-B35'!E24</f>
        <v>1629500</v>
      </c>
      <c r="D22" s="62">
        <f>'[1]19-B35'!F24</f>
        <v>1596910</v>
      </c>
      <c r="F22" s="64"/>
    </row>
    <row r="23" spans="1:6" s="63" customFormat="1" ht="24" customHeight="1">
      <c r="A23" s="60" t="s">
        <v>14</v>
      </c>
      <c r="B23" s="61" t="s">
        <v>72</v>
      </c>
      <c r="C23" s="62">
        <f>'[1]19-B35'!E25</f>
        <v>615000</v>
      </c>
      <c r="D23" s="62">
        <f>'[1]19-B35'!F25</f>
        <v>602700</v>
      </c>
      <c r="F23" s="64"/>
    </row>
    <row r="24" spans="1:6" s="63" customFormat="1" ht="24" customHeight="1">
      <c r="A24" s="60" t="s">
        <v>14</v>
      </c>
      <c r="B24" s="61" t="s">
        <v>73</v>
      </c>
      <c r="C24" s="62">
        <f>'[1]19-B35'!E26</f>
        <v>500</v>
      </c>
      <c r="D24" s="62">
        <f>'[1]19-B35'!F26</f>
        <v>500</v>
      </c>
      <c r="F24" s="64"/>
    </row>
    <row r="25" spans="1:6" s="63" customFormat="1" ht="24" customHeight="1">
      <c r="A25" s="60" t="s">
        <v>14</v>
      </c>
      <c r="B25" s="61" t="s">
        <v>74</v>
      </c>
      <c r="C25" s="62">
        <f>'[1]19-B35'!E27</f>
        <v>850000</v>
      </c>
      <c r="D25" s="62">
        <f>'[1]19-B35'!F27</f>
        <v>539000</v>
      </c>
      <c r="F25" s="64"/>
    </row>
    <row r="26" spans="1:6" s="63" customFormat="1" ht="24" customHeight="1">
      <c r="A26" s="60"/>
      <c r="B26" s="65" t="s">
        <v>77</v>
      </c>
      <c r="C26" s="62">
        <f>'[1]19-B35'!E28</f>
        <v>0</v>
      </c>
      <c r="D26" s="62">
        <f>'[1]19-B35'!F28</f>
        <v>0</v>
      </c>
      <c r="F26" s="64"/>
    </row>
    <row r="27" spans="1:4" s="48" customFormat="1" ht="16.5">
      <c r="A27" s="57">
        <v>4</v>
      </c>
      <c r="B27" s="58" t="s">
        <v>78</v>
      </c>
      <c r="C27" s="59">
        <f>C28+C29+C30+C31</f>
        <v>2325000</v>
      </c>
      <c r="D27" s="59">
        <f>D28+D29+D30+D31</f>
        <v>2279020</v>
      </c>
    </row>
    <row r="28" spans="1:6" s="63" customFormat="1" ht="16.5">
      <c r="A28" s="60" t="s">
        <v>14</v>
      </c>
      <c r="B28" s="61" t="s">
        <v>71</v>
      </c>
      <c r="C28" s="62">
        <f>'[1]19-B35'!E32</f>
        <v>1030000</v>
      </c>
      <c r="D28" s="62">
        <f>'[1]19-B35'!F32</f>
        <v>1009400</v>
      </c>
      <c r="F28" s="64"/>
    </row>
    <row r="29" spans="1:6" s="63" customFormat="1" ht="16.5">
      <c r="A29" s="60" t="s">
        <v>14</v>
      </c>
      <c r="B29" s="61" t="s">
        <v>72</v>
      </c>
      <c r="C29" s="62">
        <f>'[1]19-B35'!E33</f>
        <v>1261000</v>
      </c>
      <c r="D29" s="62">
        <f>'[1]19-B35'!F33</f>
        <v>1235780</v>
      </c>
      <c r="F29" s="64"/>
    </row>
    <row r="30" spans="1:6" s="63" customFormat="1" ht="16.5">
      <c r="A30" s="60" t="s">
        <v>14</v>
      </c>
      <c r="B30" s="61" t="s">
        <v>73</v>
      </c>
      <c r="C30" s="62">
        <f>'[1]19-B35'!E34</f>
        <v>26000</v>
      </c>
      <c r="D30" s="62">
        <f>'[1]19-B35'!F34</f>
        <v>26000</v>
      </c>
      <c r="F30" s="64"/>
    </row>
    <row r="31" spans="1:6" s="63" customFormat="1" ht="16.5">
      <c r="A31" s="60" t="s">
        <v>14</v>
      </c>
      <c r="B31" s="61" t="s">
        <v>74</v>
      </c>
      <c r="C31" s="62">
        <f>'[1]19-B35'!E35</f>
        <v>8000</v>
      </c>
      <c r="D31" s="62">
        <f>'[1]19-B35'!F35</f>
        <v>7840</v>
      </c>
      <c r="F31" s="64"/>
    </row>
    <row r="32" spans="1:4" s="48" customFormat="1" ht="16.5">
      <c r="A32" s="57">
        <v>5</v>
      </c>
      <c r="B32" s="58" t="s">
        <v>79</v>
      </c>
      <c r="C32" s="59">
        <f>'[1]19-B35'!E37</f>
        <v>820000</v>
      </c>
      <c r="D32" s="59">
        <f>'[1]19-B35'!F37</f>
        <v>803600</v>
      </c>
    </row>
    <row r="33" spans="1:4" s="48" customFormat="1" ht="16.5">
      <c r="A33" s="57">
        <v>6</v>
      </c>
      <c r="B33" s="58" t="s">
        <v>80</v>
      </c>
      <c r="C33" s="59">
        <f>'[1]19-B35'!E38</f>
        <v>900000</v>
      </c>
      <c r="D33" s="59">
        <f>'[1]19-B35'!F38</f>
        <v>423360</v>
      </c>
    </row>
    <row r="34" spans="1:4" s="68" customFormat="1" ht="16.5">
      <c r="A34" s="66" t="s">
        <v>14</v>
      </c>
      <c r="B34" s="67" t="s">
        <v>81</v>
      </c>
      <c r="C34" s="62">
        <v>432000</v>
      </c>
      <c r="D34" s="62">
        <v>423360</v>
      </c>
    </row>
    <row r="35" spans="1:4" s="68" customFormat="1" ht="16.5">
      <c r="A35" s="66" t="s">
        <v>14</v>
      </c>
      <c r="B35" s="67" t="s">
        <v>82</v>
      </c>
      <c r="C35" s="62">
        <v>468000</v>
      </c>
      <c r="D35" s="62"/>
    </row>
    <row r="36" spans="1:4" s="48" customFormat="1" ht="24" customHeight="1">
      <c r="A36" s="57">
        <v>7</v>
      </c>
      <c r="B36" s="58" t="s">
        <v>83</v>
      </c>
      <c r="C36" s="59">
        <f>'[1]19-B35'!E39</f>
        <v>440000</v>
      </c>
      <c r="D36" s="59">
        <f>'[1]19-B35'!F39</f>
        <v>440000</v>
      </c>
    </row>
    <row r="37" spans="1:4" s="48" customFormat="1" ht="24" customHeight="1">
      <c r="A37" s="57">
        <v>8</v>
      </c>
      <c r="B37" s="58" t="s">
        <v>84</v>
      </c>
      <c r="C37" s="59">
        <f>'[1]19-B35'!E40</f>
        <v>130000</v>
      </c>
      <c r="D37" s="59">
        <f>'[1]19-B35'!F40</f>
        <v>100000</v>
      </c>
    </row>
    <row r="38" spans="1:4" s="68" customFormat="1" ht="24.75" customHeight="1">
      <c r="A38" s="66" t="s">
        <v>14</v>
      </c>
      <c r="B38" s="67" t="s">
        <v>85</v>
      </c>
      <c r="C38" s="62">
        <v>30000</v>
      </c>
      <c r="D38" s="62"/>
    </row>
    <row r="39" spans="1:4" s="68" customFormat="1" ht="24.75" customHeight="1">
      <c r="A39" s="66" t="s">
        <v>14</v>
      </c>
      <c r="B39" s="67" t="s">
        <v>86</v>
      </c>
      <c r="C39" s="62">
        <v>34800</v>
      </c>
      <c r="D39" s="62">
        <f>C39</f>
        <v>34800</v>
      </c>
    </row>
    <row r="40" spans="1:4" s="68" customFormat="1" ht="24.75" customHeight="1">
      <c r="A40" s="66" t="s">
        <v>14</v>
      </c>
      <c r="B40" s="67" t="s">
        <v>87</v>
      </c>
      <c r="C40" s="62">
        <v>57037</v>
      </c>
      <c r="D40" s="62">
        <f>C40</f>
        <v>57037</v>
      </c>
    </row>
    <row r="41" spans="1:4" s="68" customFormat="1" ht="24.75" customHeight="1">
      <c r="A41" s="66" t="s">
        <v>14</v>
      </c>
      <c r="B41" s="67" t="s">
        <v>88</v>
      </c>
      <c r="C41" s="62">
        <v>8163</v>
      </c>
      <c r="D41" s="62">
        <f>C41</f>
        <v>8163</v>
      </c>
    </row>
    <row r="42" spans="1:4" s="48" customFormat="1" ht="26.25" customHeight="1">
      <c r="A42" s="57">
        <v>9</v>
      </c>
      <c r="B42" s="58" t="s">
        <v>89</v>
      </c>
      <c r="C42" s="59">
        <f>'[1]19-B35'!E41</f>
        <v>0</v>
      </c>
      <c r="D42" s="59">
        <f>'[1]19-B35'!F41</f>
        <v>0</v>
      </c>
    </row>
    <row r="43" spans="1:4" s="48" customFormat="1" ht="26.25" customHeight="1">
      <c r="A43" s="57">
        <v>10</v>
      </c>
      <c r="B43" s="58" t="s">
        <v>90</v>
      </c>
      <c r="C43" s="59">
        <f>'[1]19-B35'!E42</f>
        <v>30000</v>
      </c>
      <c r="D43" s="59">
        <f>'[1]19-B35'!F42</f>
        <v>30000</v>
      </c>
    </row>
    <row r="44" spans="1:4" s="48" customFormat="1" ht="26.25" customHeight="1">
      <c r="A44" s="57">
        <v>11</v>
      </c>
      <c r="B44" s="58" t="s">
        <v>91</v>
      </c>
      <c r="C44" s="59">
        <f>'[1]19-B35'!E43</f>
        <v>250000</v>
      </c>
      <c r="D44" s="59">
        <f>'[1]19-B35'!F43</f>
        <v>250000</v>
      </c>
    </row>
    <row r="45" spans="1:4" s="48" customFormat="1" ht="26.25" customHeight="1">
      <c r="A45" s="57">
        <v>12</v>
      </c>
      <c r="B45" s="58" t="s">
        <v>92</v>
      </c>
      <c r="C45" s="59">
        <f>'[1]19-B35'!E44</f>
        <v>3200000</v>
      </c>
      <c r="D45" s="59">
        <f>'[1]19-B35'!F44</f>
        <v>3200000</v>
      </c>
    </row>
    <row r="46" spans="1:4" s="48" customFormat="1" ht="26.25" customHeight="1">
      <c r="A46" s="57">
        <v>13</v>
      </c>
      <c r="B46" s="58" t="s">
        <v>93</v>
      </c>
      <c r="C46" s="59">
        <v>0</v>
      </c>
      <c r="D46" s="59">
        <v>0</v>
      </c>
    </row>
    <row r="47" spans="1:4" s="48" customFormat="1" ht="26.25" customHeight="1">
      <c r="A47" s="57">
        <v>14</v>
      </c>
      <c r="B47" s="58" t="s">
        <v>94</v>
      </c>
      <c r="C47" s="59">
        <f>'[1]19-B35'!E45</f>
        <v>28000</v>
      </c>
      <c r="D47" s="59">
        <f>'[1]19-B35'!F45</f>
        <v>28000</v>
      </c>
    </row>
    <row r="48" spans="1:4" s="48" customFormat="1" ht="26.25" customHeight="1">
      <c r="A48" s="57">
        <v>15</v>
      </c>
      <c r="B48" s="58" t="s">
        <v>95</v>
      </c>
      <c r="C48" s="59">
        <f>'[1]19-B35'!E46</f>
        <v>30000</v>
      </c>
      <c r="D48" s="59">
        <f>'[1]19-B35'!F46</f>
        <v>11800</v>
      </c>
    </row>
    <row r="49" spans="1:4" s="48" customFormat="1" ht="26.25" customHeight="1">
      <c r="A49" s="57">
        <v>16</v>
      </c>
      <c r="B49" s="58" t="s">
        <v>96</v>
      </c>
      <c r="C49" s="59">
        <f>'[1]19-B35'!E47</f>
        <v>270000</v>
      </c>
      <c r="D49" s="59">
        <f>'[1]19-B35'!F47</f>
        <v>195000</v>
      </c>
    </row>
    <row r="50" spans="1:4" s="48" customFormat="1" ht="16.5">
      <c r="A50" s="57">
        <v>17</v>
      </c>
      <c r="B50" s="58" t="s">
        <v>97</v>
      </c>
      <c r="C50" s="59">
        <f>'[1]19-B35'!E48</f>
        <v>18000</v>
      </c>
      <c r="D50" s="59">
        <f>'[1]19-B35'!F48</f>
        <v>18000</v>
      </c>
    </row>
    <row r="51" spans="1:4" s="48" customFormat="1" ht="49.5">
      <c r="A51" s="57">
        <v>18</v>
      </c>
      <c r="B51" s="58" t="s">
        <v>98</v>
      </c>
      <c r="C51" s="59">
        <f>'[1]19-B35'!E49</f>
        <v>15000</v>
      </c>
      <c r="D51" s="59">
        <f>'[1]19-B35'!F49</f>
        <v>15000</v>
      </c>
    </row>
    <row r="52" spans="1:4" s="48" customFormat="1" ht="21" customHeight="1">
      <c r="A52" s="53" t="s">
        <v>12</v>
      </c>
      <c r="B52" s="54" t="s">
        <v>99</v>
      </c>
      <c r="C52" s="59"/>
      <c r="D52" s="59"/>
    </row>
    <row r="53" spans="1:4" s="52" customFormat="1" ht="21" customHeight="1">
      <c r="A53" s="53" t="s">
        <v>17</v>
      </c>
      <c r="B53" s="54" t="s">
        <v>100</v>
      </c>
      <c r="C53" s="55">
        <f>'[1]19-B35'!E52</f>
        <v>2500000</v>
      </c>
      <c r="D53" s="55">
        <f>'[1]19-B35'!F52</f>
        <v>0</v>
      </c>
    </row>
    <row r="54" spans="1:4" s="48" customFormat="1" ht="24.75" customHeight="1">
      <c r="A54" s="57">
        <v>1</v>
      </c>
      <c r="B54" s="58" t="s">
        <v>101</v>
      </c>
      <c r="C54" s="59">
        <f>'[1]19-B35'!E53</f>
        <v>1729800</v>
      </c>
      <c r="D54" s="59"/>
    </row>
    <row r="55" spans="1:4" s="48" customFormat="1" ht="24.75" customHeight="1">
      <c r="A55" s="57">
        <v>2</v>
      </c>
      <c r="B55" s="58" t="s">
        <v>102</v>
      </c>
      <c r="C55" s="59">
        <f>'[1]19-B35'!E54</f>
        <v>17600</v>
      </c>
      <c r="D55" s="59"/>
    </row>
    <row r="56" spans="1:4" s="48" customFormat="1" ht="24.75" customHeight="1">
      <c r="A56" s="57">
        <v>3</v>
      </c>
      <c r="B56" s="58" t="s">
        <v>103</v>
      </c>
      <c r="C56" s="59">
        <f>'[1]19-B35'!E55</f>
        <v>470600</v>
      </c>
      <c r="D56" s="59"/>
    </row>
    <row r="57" spans="1:4" s="48" customFormat="1" ht="24.75" customHeight="1">
      <c r="A57" s="57">
        <v>4</v>
      </c>
      <c r="B57" s="58" t="s">
        <v>104</v>
      </c>
      <c r="C57" s="59">
        <f>'[1]19-B35'!E56</f>
        <v>280000</v>
      </c>
      <c r="D57" s="59"/>
    </row>
    <row r="58" spans="1:4" s="48" customFormat="1" ht="24.75" customHeight="1">
      <c r="A58" s="57">
        <v>5</v>
      </c>
      <c r="B58" s="58" t="s">
        <v>82</v>
      </c>
      <c r="C58" s="59">
        <f>'[1]19-B35'!E57</f>
        <v>2000</v>
      </c>
      <c r="D58" s="59"/>
    </row>
    <row r="59" spans="1:4" s="48" customFormat="1" ht="24.75" customHeight="1">
      <c r="A59" s="57">
        <v>6</v>
      </c>
      <c r="B59" s="58" t="s">
        <v>105</v>
      </c>
      <c r="C59" s="59">
        <f>'[1]19-B35'!E58</f>
        <v>0</v>
      </c>
      <c r="D59" s="59"/>
    </row>
    <row r="60" spans="1:4" s="48" customFormat="1" ht="26.25" customHeight="1">
      <c r="A60" s="53" t="s">
        <v>19</v>
      </c>
      <c r="B60" s="54" t="s">
        <v>106</v>
      </c>
      <c r="C60" s="55"/>
      <c r="D60" s="55"/>
    </row>
    <row r="61" spans="1:4" s="48" customFormat="1" ht="16.5">
      <c r="A61" s="69"/>
      <c r="B61" s="70"/>
      <c r="C61" s="71"/>
      <c r="D61" s="71"/>
    </row>
    <row r="62" spans="1:4" s="72" customFormat="1" ht="19.5" customHeight="1">
      <c r="A62" s="560" t="s">
        <v>107</v>
      </c>
      <c r="B62" s="560"/>
      <c r="C62" s="560"/>
      <c r="D62" s="560"/>
    </row>
    <row r="63" spans="1:4" s="72" customFormat="1" ht="19.5" customHeight="1">
      <c r="A63" s="73"/>
      <c r="B63" s="561" t="s">
        <v>108</v>
      </c>
      <c r="C63" s="561"/>
      <c r="D63" s="561"/>
    </row>
    <row r="64" spans="1:2" s="72" customFormat="1" ht="19.5" customHeight="1">
      <c r="A64" s="73"/>
      <c r="B64" s="74" t="s">
        <v>109</v>
      </c>
    </row>
    <row r="65" spans="1:4" s="76" customFormat="1" ht="39" customHeight="1">
      <c r="A65" s="75"/>
      <c r="B65" s="562" t="s">
        <v>110</v>
      </c>
      <c r="C65" s="562"/>
      <c r="D65" s="562"/>
    </row>
    <row r="66" spans="1:4" s="72" customFormat="1" ht="19.5" customHeight="1">
      <c r="A66" s="73"/>
      <c r="B66" s="563" t="s">
        <v>111</v>
      </c>
      <c r="C66" s="563"/>
      <c r="D66" s="563"/>
    </row>
    <row r="67" spans="1:2" s="72" customFormat="1" ht="19.5" customHeight="1">
      <c r="A67" s="73"/>
      <c r="B67" s="77" t="s">
        <v>112</v>
      </c>
    </row>
    <row r="68" spans="1:2" s="72" customFormat="1" ht="19.5" customHeight="1">
      <c r="A68" s="78"/>
      <c r="B68" s="74" t="s">
        <v>113</v>
      </c>
    </row>
    <row r="69" spans="1:2" s="72" customFormat="1" ht="19.5" customHeight="1">
      <c r="A69" s="78"/>
      <c r="B69" s="74" t="s">
        <v>114</v>
      </c>
    </row>
    <row r="70" spans="1:2" s="72" customFormat="1" ht="19.5" customHeight="1">
      <c r="A70" s="79"/>
      <c r="B70" s="74" t="s">
        <v>115</v>
      </c>
    </row>
    <row r="71" spans="1:2" ht="19.5" customHeight="1">
      <c r="A71" s="80"/>
      <c r="B71" s="81"/>
    </row>
  </sheetData>
  <sheetProtection/>
  <mergeCells count="11">
    <mergeCell ref="A62:D62"/>
    <mergeCell ref="B63:D63"/>
    <mergeCell ref="B65:D65"/>
    <mergeCell ref="B66:D66"/>
    <mergeCell ref="C1:D1"/>
    <mergeCell ref="A2:D2"/>
    <mergeCell ref="A3:D3"/>
    <mergeCell ref="C5:D5"/>
    <mergeCell ref="A6:A8"/>
    <mergeCell ref="B6:B8"/>
    <mergeCell ref="C6:D6"/>
  </mergeCells>
  <printOptions/>
  <pageMargins left="0.7" right="0.2" top="0.5" bottom="0.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9"/>
  <sheetViews>
    <sheetView zoomScalePageLayoutView="0" workbookViewId="0" topLeftCell="A1">
      <selection activeCell="A4" sqref="A4"/>
    </sheetView>
  </sheetViews>
  <sheetFormatPr defaultColWidth="8.25390625" defaultRowHeight="15.75"/>
  <cols>
    <col min="1" max="1" width="4.625" style="84" customWidth="1"/>
    <col min="2" max="2" width="38.25390625" style="85" customWidth="1"/>
    <col min="3" max="3" width="12.75390625" style="85" customWidth="1"/>
    <col min="4" max="4" width="12.25390625" style="85" customWidth="1"/>
    <col min="5" max="5" width="13.50390625" style="85" customWidth="1"/>
    <col min="6" max="249" width="8.25390625" style="85" customWidth="1"/>
    <col min="250" max="250" width="4.625" style="85" customWidth="1"/>
    <col min="251" max="251" width="38.25390625" style="85" customWidth="1"/>
    <col min="252" max="252" width="12.75390625" style="85" customWidth="1"/>
    <col min="253" max="253" width="12.25390625" style="85" customWidth="1"/>
    <col min="254" max="254" width="12.875" style="85" customWidth="1"/>
    <col min="255" max="255" width="11.625" style="85" customWidth="1"/>
    <col min="256" max="16384" width="10.25390625" style="85" bestFit="1" customWidth="1"/>
  </cols>
  <sheetData>
    <row r="1" spans="4:5" ht="16.5">
      <c r="D1" s="564" t="s">
        <v>116</v>
      </c>
      <c r="E1" s="564"/>
    </row>
    <row r="2" spans="1:5" ht="45.75" customHeight="1">
      <c r="A2" s="572" t="s">
        <v>117</v>
      </c>
      <c r="B2" s="572"/>
      <c r="C2" s="572"/>
      <c r="D2" s="572"/>
      <c r="E2" s="572"/>
    </row>
    <row r="3" spans="1:5" ht="23.25" customHeight="1">
      <c r="A3" s="557" t="str">
        <f>'CK46'!A3:C3</f>
        <v>(Kèm theo Công văn số: 4330 /STC-QLNS ngày 27/12/2021 của Sở Tài chính Hải Dương)</v>
      </c>
      <c r="B3" s="557"/>
      <c r="C3" s="557"/>
      <c r="D3" s="557"/>
      <c r="E3" s="557"/>
    </row>
    <row r="4" spans="1:5" ht="16.5">
      <c r="A4" s="86"/>
      <c r="B4" s="86"/>
      <c r="C4" s="86"/>
      <c r="D4" s="86"/>
      <c r="E4" s="86"/>
    </row>
    <row r="5" spans="4:5" ht="16.5">
      <c r="D5" s="573" t="s">
        <v>2</v>
      </c>
      <c r="E5" s="573"/>
    </row>
    <row r="6" spans="1:5" s="87" customFormat="1" ht="15.75">
      <c r="A6" s="574" t="s">
        <v>3</v>
      </c>
      <c r="B6" s="574" t="s">
        <v>118</v>
      </c>
      <c r="C6" s="574" t="s">
        <v>67</v>
      </c>
      <c r="D6" s="575" t="s">
        <v>119</v>
      </c>
      <c r="E6" s="576"/>
    </row>
    <row r="7" spans="1:5" s="87" customFormat="1" ht="31.5">
      <c r="A7" s="574"/>
      <c r="B7" s="574"/>
      <c r="C7" s="574"/>
      <c r="D7" s="88" t="s">
        <v>120</v>
      </c>
      <c r="E7" s="88" t="s">
        <v>121</v>
      </c>
    </row>
    <row r="8" spans="1:5" s="87" customFormat="1" ht="15.75">
      <c r="A8" s="89" t="s">
        <v>6</v>
      </c>
      <c r="B8" s="89" t="s">
        <v>23</v>
      </c>
      <c r="C8" s="89" t="s">
        <v>122</v>
      </c>
      <c r="D8" s="89">
        <v>2</v>
      </c>
      <c r="E8" s="89">
        <v>3</v>
      </c>
    </row>
    <row r="9" spans="1:5" s="93" customFormat="1" ht="25.5" customHeight="1">
      <c r="A9" s="90"/>
      <c r="B9" s="91" t="s">
        <v>24</v>
      </c>
      <c r="C9" s="92">
        <f>C10+C29</f>
        <v>15521729</v>
      </c>
      <c r="D9" s="92">
        <f>D10+D29</f>
        <v>5915808.918367347</v>
      </c>
      <c r="E9" s="92">
        <f>E10+E29</f>
        <v>9605920.081632653</v>
      </c>
    </row>
    <row r="10" spans="1:5" s="93" customFormat="1" ht="25.5" customHeight="1">
      <c r="A10" s="94" t="s">
        <v>6</v>
      </c>
      <c r="B10" s="95" t="s">
        <v>123</v>
      </c>
      <c r="C10" s="96">
        <f>C11+C21+C25+C26+C27+C28</f>
        <v>11492450</v>
      </c>
      <c r="D10" s="96">
        <f>D11+D21+D25+D26+D27+D28</f>
        <v>3093145.9183673467</v>
      </c>
      <c r="E10" s="96">
        <f>E11+E21+E25+E26+E27+E28</f>
        <v>8399304.081632653</v>
      </c>
    </row>
    <row r="11" spans="1:5" s="93" customFormat="1" ht="25.5" customHeight="1">
      <c r="A11" s="94" t="s">
        <v>8</v>
      </c>
      <c r="B11" s="95" t="s">
        <v>26</v>
      </c>
      <c r="C11" s="96">
        <f>C12+C19+C20</f>
        <v>4167270</v>
      </c>
      <c r="D11" s="96">
        <f>D12+D19+D20</f>
        <v>1188649</v>
      </c>
      <c r="E11" s="96">
        <f>E12+E19+E20</f>
        <v>2978621</v>
      </c>
    </row>
    <row r="12" spans="1:5" s="87" customFormat="1" ht="25.5" customHeight="1">
      <c r="A12" s="97">
        <v>1</v>
      </c>
      <c r="B12" s="98" t="s">
        <v>124</v>
      </c>
      <c r="C12" s="99">
        <f>D12+E12</f>
        <v>3936170</v>
      </c>
      <c r="D12" s="99">
        <v>957549</v>
      </c>
      <c r="E12" s="99">
        <v>2978621</v>
      </c>
    </row>
    <row r="13" spans="1:5" s="87" customFormat="1" ht="28.5" customHeight="1">
      <c r="A13" s="97"/>
      <c r="B13" s="100" t="s">
        <v>125</v>
      </c>
      <c r="C13" s="99"/>
      <c r="D13" s="99"/>
      <c r="E13" s="99"/>
    </row>
    <row r="14" spans="1:5" s="87" customFormat="1" ht="28.5" customHeight="1">
      <c r="A14" s="97" t="s">
        <v>14</v>
      </c>
      <c r="B14" s="100" t="s">
        <v>126</v>
      </c>
      <c r="C14" s="101"/>
      <c r="D14" s="101"/>
      <c r="E14" s="101">
        <v>0</v>
      </c>
    </row>
    <row r="15" spans="1:5" s="87" customFormat="1" ht="28.5" customHeight="1">
      <c r="A15" s="97" t="s">
        <v>14</v>
      </c>
      <c r="B15" s="100" t="s">
        <v>127</v>
      </c>
      <c r="C15" s="101"/>
      <c r="D15" s="101"/>
      <c r="E15" s="101">
        <v>0</v>
      </c>
    </row>
    <row r="16" spans="1:5" s="87" customFormat="1" ht="28.5" customHeight="1">
      <c r="A16" s="97"/>
      <c r="B16" s="100" t="s">
        <v>128</v>
      </c>
      <c r="C16" s="101"/>
      <c r="D16" s="101"/>
      <c r="E16" s="101"/>
    </row>
    <row r="17" spans="1:5" s="87" customFormat="1" ht="28.5" customHeight="1">
      <c r="A17" s="97" t="s">
        <v>14</v>
      </c>
      <c r="B17" s="100" t="s">
        <v>129</v>
      </c>
      <c r="C17" s="101">
        <f>D17+E17</f>
        <v>3200000</v>
      </c>
      <c r="D17" s="101">
        <v>440400</v>
      </c>
      <c r="E17" s="101">
        <v>2759600</v>
      </c>
    </row>
    <row r="18" spans="1:5" s="87" customFormat="1" ht="28.5" customHeight="1">
      <c r="A18" s="97" t="s">
        <v>14</v>
      </c>
      <c r="B18" s="100" t="s">
        <v>130</v>
      </c>
      <c r="C18" s="101">
        <f>D18+E18</f>
        <v>28000</v>
      </c>
      <c r="D18" s="101">
        <v>28000</v>
      </c>
      <c r="E18" s="101">
        <v>0</v>
      </c>
    </row>
    <row r="19" spans="1:5" s="87" customFormat="1" ht="87" customHeight="1">
      <c r="A19" s="97">
        <v>2</v>
      </c>
      <c r="B19" s="98" t="s">
        <v>131</v>
      </c>
      <c r="C19" s="99"/>
      <c r="D19" s="99"/>
      <c r="E19" s="99"/>
    </row>
    <row r="20" spans="1:5" s="183" customFormat="1" ht="27" customHeight="1">
      <c r="A20" s="97">
        <v>3</v>
      </c>
      <c r="B20" s="98" t="s">
        <v>132</v>
      </c>
      <c r="C20" s="99">
        <f>D20+E20</f>
        <v>231100</v>
      </c>
      <c r="D20" s="182">
        <v>231100</v>
      </c>
      <c r="E20" s="182">
        <v>0</v>
      </c>
    </row>
    <row r="21" spans="1:5" s="93" customFormat="1" ht="24" customHeight="1">
      <c r="A21" s="94" t="s">
        <v>12</v>
      </c>
      <c r="B21" s="95" t="s">
        <v>27</v>
      </c>
      <c r="C21" s="96">
        <f>D21+E21</f>
        <v>7043644</v>
      </c>
      <c r="D21" s="96">
        <v>1790947</v>
      </c>
      <c r="E21" s="96">
        <v>5252697</v>
      </c>
    </row>
    <row r="22" spans="1:5" s="87" customFormat="1" ht="24" customHeight="1">
      <c r="A22" s="97"/>
      <c r="B22" s="100" t="s">
        <v>133</v>
      </c>
      <c r="C22" s="96"/>
      <c r="D22" s="96"/>
      <c r="E22" s="99"/>
    </row>
    <row r="23" spans="1:5" s="87" customFormat="1" ht="24" customHeight="1">
      <c r="A23" s="97">
        <v>1</v>
      </c>
      <c r="B23" s="100" t="s">
        <v>126</v>
      </c>
      <c r="C23" s="101">
        <f aca="true" t="shared" si="0" ref="C23:C28">D23+E23</f>
        <v>4138634</v>
      </c>
      <c r="D23" s="101">
        <v>591242</v>
      </c>
      <c r="E23" s="101">
        <v>3547392</v>
      </c>
    </row>
    <row r="24" spans="1:5" s="87" customFormat="1" ht="24" customHeight="1">
      <c r="A24" s="97">
        <v>2</v>
      </c>
      <c r="B24" s="100" t="s">
        <v>127</v>
      </c>
      <c r="C24" s="101">
        <f t="shared" si="0"/>
        <v>40071</v>
      </c>
      <c r="D24" s="101">
        <v>40071</v>
      </c>
      <c r="E24" s="101">
        <v>0</v>
      </c>
    </row>
    <row r="25" spans="1:5" s="93" customFormat="1" ht="31.5">
      <c r="A25" s="94" t="s">
        <v>17</v>
      </c>
      <c r="B25" s="95" t="s">
        <v>28</v>
      </c>
      <c r="C25" s="96">
        <f t="shared" si="0"/>
        <v>0</v>
      </c>
      <c r="D25" s="96">
        <v>0</v>
      </c>
      <c r="E25" s="96">
        <v>0</v>
      </c>
    </row>
    <row r="26" spans="1:5" s="93" customFormat="1" ht="27" customHeight="1">
      <c r="A26" s="94" t="s">
        <v>19</v>
      </c>
      <c r="B26" s="95" t="s">
        <v>29</v>
      </c>
      <c r="C26" s="96">
        <f t="shared" si="0"/>
        <v>1230</v>
      </c>
      <c r="D26" s="96">
        <v>1230</v>
      </c>
      <c r="E26" s="96">
        <v>0</v>
      </c>
    </row>
    <row r="27" spans="1:5" s="93" customFormat="1" ht="27" customHeight="1">
      <c r="A27" s="94" t="s">
        <v>21</v>
      </c>
      <c r="B27" s="95" t="s">
        <v>30</v>
      </c>
      <c r="C27" s="96">
        <f t="shared" si="0"/>
        <v>280306</v>
      </c>
      <c r="D27" s="96">
        <v>112319.91836734694</v>
      </c>
      <c r="E27" s="96">
        <v>167986.08163265308</v>
      </c>
    </row>
    <row r="28" spans="1:5" s="93" customFormat="1" ht="27" customHeight="1">
      <c r="A28" s="94" t="s">
        <v>134</v>
      </c>
      <c r="B28" s="95" t="s">
        <v>31</v>
      </c>
      <c r="C28" s="96">
        <f t="shared" si="0"/>
        <v>0</v>
      </c>
      <c r="D28" s="96">
        <v>0</v>
      </c>
      <c r="E28" s="96">
        <v>0</v>
      </c>
    </row>
    <row r="29" spans="1:5" s="93" customFormat="1" ht="27" customHeight="1">
      <c r="A29" s="94" t="s">
        <v>23</v>
      </c>
      <c r="B29" s="95" t="s">
        <v>135</v>
      </c>
      <c r="C29" s="96">
        <f>C30+C31</f>
        <v>4029279</v>
      </c>
      <c r="D29" s="96">
        <v>2822663</v>
      </c>
      <c r="E29" s="96">
        <v>1206616</v>
      </c>
    </row>
    <row r="30" spans="1:5" s="93" customFormat="1" ht="27" customHeight="1">
      <c r="A30" s="94" t="s">
        <v>8</v>
      </c>
      <c r="B30" s="95" t="s">
        <v>33</v>
      </c>
      <c r="C30" s="96"/>
      <c r="D30" s="96"/>
      <c r="E30" s="96"/>
    </row>
    <row r="31" spans="1:5" s="93" customFormat="1" ht="27" customHeight="1">
      <c r="A31" s="102" t="s">
        <v>12</v>
      </c>
      <c r="B31" s="103" t="s">
        <v>136</v>
      </c>
      <c r="C31" s="96">
        <f>+C32+C33</f>
        <v>4029279</v>
      </c>
      <c r="D31" s="96">
        <v>2822663</v>
      </c>
      <c r="E31" s="96">
        <v>1206616</v>
      </c>
    </row>
    <row r="32" spans="1:5" s="87" customFormat="1" ht="26.25" customHeight="1">
      <c r="A32" s="104">
        <v>1</v>
      </c>
      <c r="B32" s="105" t="s">
        <v>137</v>
      </c>
      <c r="C32" s="99">
        <f>'[1]CHI2022'!D59</f>
        <v>1236725</v>
      </c>
      <c r="D32" s="99">
        <v>1236725</v>
      </c>
      <c r="E32" s="99"/>
    </row>
    <row r="33" spans="1:5" s="87" customFormat="1" ht="26.25" customHeight="1">
      <c r="A33" s="104">
        <v>2</v>
      </c>
      <c r="B33" s="105" t="s">
        <v>138</v>
      </c>
      <c r="C33" s="106">
        <f>'[1]CHI2022'!D43</f>
        <v>2792554</v>
      </c>
      <c r="D33" s="106">
        <v>1585938</v>
      </c>
      <c r="E33" s="106">
        <v>1206616</v>
      </c>
    </row>
    <row r="34" spans="1:5" s="87" customFormat="1" ht="26.25" customHeight="1">
      <c r="A34" s="107" t="s">
        <v>139</v>
      </c>
      <c r="B34" s="108" t="s">
        <v>140</v>
      </c>
      <c r="C34" s="106">
        <v>0</v>
      </c>
      <c r="D34" s="106">
        <v>0</v>
      </c>
      <c r="E34" s="106"/>
    </row>
    <row r="35" spans="1:5" s="87" customFormat="1" ht="26.25" customHeight="1">
      <c r="A35" s="107" t="s">
        <v>141</v>
      </c>
      <c r="B35" s="108" t="s">
        <v>142</v>
      </c>
      <c r="C35" s="106">
        <f>C36+C41+C42+C48+C43+C44+C45+C46+C47</f>
        <v>2792554</v>
      </c>
      <c r="D35" s="106">
        <v>1585938</v>
      </c>
      <c r="E35" s="106">
        <v>1206616</v>
      </c>
    </row>
    <row r="36" spans="1:5" s="112" customFormat="1" ht="26.25" customHeight="1">
      <c r="A36" s="109" t="s">
        <v>143</v>
      </c>
      <c r="B36" s="110" t="s">
        <v>144</v>
      </c>
      <c r="C36" s="111">
        <v>849120</v>
      </c>
      <c r="D36" s="111">
        <v>701437</v>
      </c>
      <c r="E36" s="111">
        <v>147683</v>
      </c>
    </row>
    <row r="37" spans="1:5" s="116" customFormat="1" ht="19.5" customHeight="1">
      <c r="A37" s="113"/>
      <c r="B37" s="114" t="s">
        <v>145</v>
      </c>
      <c r="C37" s="115">
        <v>61661</v>
      </c>
      <c r="D37" s="115">
        <v>61661</v>
      </c>
      <c r="E37" s="115">
        <v>0</v>
      </c>
    </row>
    <row r="38" spans="1:5" s="116" customFormat="1" ht="33" customHeight="1">
      <c r="A38" s="113"/>
      <c r="B38" s="114" t="s">
        <v>146</v>
      </c>
      <c r="C38" s="115">
        <v>221431</v>
      </c>
      <c r="D38" s="115">
        <v>183344</v>
      </c>
      <c r="E38" s="115">
        <v>38087</v>
      </c>
    </row>
    <row r="39" spans="1:5" s="116" customFormat="1" ht="27.75" customHeight="1">
      <c r="A39" s="113"/>
      <c r="B39" s="117" t="s">
        <v>147</v>
      </c>
      <c r="C39" s="115">
        <v>284072</v>
      </c>
      <c r="D39" s="115">
        <v>274342</v>
      </c>
      <c r="E39" s="115">
        <v>9730</v>
      </c>
    </row>
    <row r="40" spans="1:5" s="116" customFormat="1" ht="54" customHeight="1">
      <c r="A40" s="113"/>
      <c r="B40" s="114" t="s">
        <v>148</v>
      </c>
      <c r="C40" s="115">
        <v>281956</v>
      </c>
      <c r="D40" s="115">
        <v>182090</v>
      </c>
      <c r="E40" s="115">
        <v>99866</v>
      </c>
    </row>
    <row r="41" spans="1:5" s="112" customFormat="1" ht="24" customHeight="1">
      <c r="A41" s="109" t="s">
        <v>149</v>
      </c>
      <c r="B41" s="110" t="s">
        <v>150</v>
      </c>
      <c r="C41" s="111">
        <v>192171</v>
      </c>
      <c r="D41" s="111">
        <v>163535</v>
      </c>
      <c r="E41" s="111">
        <v>28636</v>
      </c>
    </row>
    <row r="42" spans="1:5" s="112" customFormat="1" ht="24" customHeight="1">
      <c r="A42" s="109" t="s">
        <v>151</v>
      </c>
      <c r="B42" s="110" t="s">
        <v>152</v>
      </c>
      <c r="C42" s="111">
        <v>477854</v>
      </c>
      <c r="D42" s="111">
        <v>477854</v>
      </c>
      <c r="E42" s="111">
        <v>0</v>
      </c>
    </row>
    <row r="43" spans="1:5" s="112" customFormat="1" ht="33" customHeight="1">
      <c r="A43" s="109" t="s">
        <v>153</v>
      </c>
      <c r="B43" s="110" t="s">
        <v>154</v>
      </c>
      <c r="C43" s="111">
        <v>11290</v>
      </c>
      <c r="D43" s="111">
        <v>11290</v>
      </c>
      <c r="E43" s="111">
        <v>0</v>
      </c>
    </row>
    <row r="44" spans="1:5" s="112" customFormat="1" ht="24" customHeight="1">
      <c r="A44" s="109" t="s">
        <v>155</v>
      </c>
      <c r="B44" s="110" t="s">
        <v>156</v>
      </c>
      <c r="C44" s="111">
        <v>25242</v>
      </c>
      <c r="D44" s="111">
        <v>25242</v>
      </c>
      <c r="E44" s="111">
        <v>0</v>
      </c>
    </row>
    <row r="45" spans="1:5" s="112" customFormat="1" ht="24" customHeight="1">
      <c r="A45" s="109" t="s">
        <v>157</v>
      </c>
      <c r="B45" s="110" t="s">
        <v>158</v>
      </c>
      <c r="C45" s="111">
        <v>725571</v>
      </c>
      <c r="D45" s="111">
        <v>97000</v>
      </c>
      <c r="E45" s="111">
        <v>628571</v>
      </c>
    </row>
    <row r="46" spans="1:5" s="112" customFormat="1" ht="24" customHeight="1">
      <c r="A46" s="109" t="s">
        <v>159</v>
      </c>
      <c r="B46" s="110" t="s">
        <v>160</v>
      </c>
      <c r="C46" s="111">
        <v>387692</v>
      </c>
      <c r="D46" s="111">
        <v>60742</v>
      </c>
      <c r="E46" s="111">
        <v>326950</v>
      </c>
    </row>
    <row r="47" spans="1:5" s="112" customFormat="1" ht="24" customHeight="1">
      <c r="A47" s="109" t="s">
        <v>161</v>
      </c>
      <c r="B47" s="110" t="s">
        <v>162</v>
      </c>
      <c r="C47" s="111">
        <v>7700</v>
      </c>
      <c r="D47" s="111">
        <v>7700</v>
      </c>
      <c r="E47" s="111">
        <v>0</v>
      </c>
    </row>
    <row r="48" spans="1:5" s="112" customFormat="1" ht="24" customHeight="1">
      <c r="A48" s="109" t="s">
        <v>163</v>
      </c>
      <c r="B48" s="110" t="s">
        <v>164</v>
      </c>
      <c r="C48" s="111">
        <v>115914</v>
      </c>
      <c r="D48" s="111">
        <v>41138</v>
      </c>
      <c r="E48" s="111">
        <v>74776</v>
      </c>
    </row>
    <row r="49" spans="1:5" s="93" customFormat="1" ht="32.25" customHeight="1">
      <c r="A49" s="118" t="s">
        <v>35</v>
      </c>
      <c r="B49" s="119" t="s">
        <v>165</v>
      </c>
      <c r="C49" s="120"/>
      <c r="D49" s="120"/>
      <c r="E49" s="120"/>
    </row>
  </sheetData>
  <sheetProtection/>
  <mergeCells count="8">
    <mergeCell ref="D1:E1"/>
    <mergeCell ref="A2:E2"/>
    <mergeCell ref="A3:E3"/>
    <mergeCell ref="D5:E5"/>
    <mergeCell ref="A6:A7"/>
    <mergeCell ref="B6:B7"/>
    <mergeCell ref="C6:C7"/>
    <mergeCell ref="D6:E6"/>
  </mergeCells>
  <printOptions/>
  <pageMargins left="0.7" right="0.45" top="0.5" bottom="0.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5"/>
  <sheetViews>
    <sheetView zoomScalePageLayoutView="0" workbookViewId="0" topLeftCell="A1">
      <selection activeCell="A4" sqref="A4"/>
    </sheetView>
  </sheetViews>
  <sheetFormatPr defaultColWidth="8.25390625" defaultRowHeight="15.75"/>
  <cols>
    <col min="1" max="1" width="4.875" style="85" customWidth="1"/>
    <col min="2" max="2" width="59.125" style="85" customWidth="1"/>
    <col min="3" max="3" width="16.50390625" style="85" customWidth="1"/>
    <col min="4" max="4" width="13.125" style="85" customWidth="1"/>
    <col min="5" max="5" width="8.875" style="85" bestFit="1" customWidth="1"/>
    <col min="6" max="16384" width="8.25390625" style="85" customWidth="1"/>
  </cols>
  <sheetData>
    <row r="1" spans="2:4" ht="29.25" customHeight="1">
      <c r="B1" s="577" t="s">
        <v>166</v>
      </c>
      <c r="C1" s="577"/>
      <c r="D1" s="121"/>
    </row>
    <row r="2" spans="1:3" ht="24" customHeight="1">
      <c r="A2" s="578" t="s">
        <v>167</v>
      </c>
      <c r="B2" s="578"/>
      <c r="C2" s="578"/>
    </row>
    <row r="3" spans="1:6" ht="25.5" customHeight="1">
      <c r="A3" s="557" t="str">
        <f>'CK46'!A3:C3</f>
        <v>(Kèm theo Công văn số: 4330 /STC-QLNS ngày 27/12/2021 của Sở Tài chính Hải Dương)</v>
      </c>
      <c r="B3" s="557"/>
      <c r="C3" s="557"/>
      <c r="D3" s="4"/>
      <c r="E3" s="4"/>
      <c r="F3" s="45"/>
    </row>
    <row r="4" spans="1:3" ht="17.25" customHeight="1">
      <c r="A4" s="86"/>
      <c r="B4" s="86"/>
      <c r="C4" s="86"/>
    </row>
    <row r="5" ht="16.5">
      <c r="C5" s="122" t="s">
        <v>2</v>
      </c>
    </row>
    <row r="6" spans="1:3" ht="28.5" customHeight="1">
      <c r="A6" s="123" t="s">
        <v>3</v>
      </c>
      <c r="B6" s="24" t="s">
        <v>4</v>
      </c>
      <c r="C6" s="24" t="s">
        <v>5</v>
      </c>
    </row>
    <row r="7" spans="1:5" s="128" customFormat="1" ht="16.5">
      <c r="A7" s="124"/>
      <c r="B7" s="125" t="s">
        <v>168</v>
      </c>
      <c r="C7" s="126">
        <f>C8+C9</f>
        <v>11448476.959183674</v>
      </c>
      <c r="D7" s="127"/>
      <c r="E7" s="127"/>
    </row>
    <row r="8" spans="1:4" ht="16.5">
      <c r="A8" s="129" t="s">
        <v>6</v>
      </c>
      <c r="B8" s="130" t="s">
        <v>169</v>
      </c>
      <c r="C8" s="131">
        <v>5532668.040816327</v>
      </c>
      <c r="D8" s="132"/>
    </row>
    <row r="9" spans="1:4" s="128" customFormat="1" ht="16.5">
      <c r="A9" s="129" t="s">
        <v>23</v>
      </c>
      <c r="B9" s="130" t="s">
        <v>170</v>
      </c>
      <c r="C9" s="131">
        <f>C10+C26+C38+C39+C40+C41+C42</f>
        <v>5915808.918367347</v>
      </c>
      <c r="D9" s="127"/>
    </row>
    <row r="10" spans="1:4" s="128" customFormat="1" ht="16.5">
      <c r="A10" s="129" t="s">
        <v>8</v>
      </c>
      <c r="B10" s="130" t="s">
        <v>171</v>
      </c>
      <c r="C10" s="131">
        <f>C11+C25+C24</f>
        <v>1188649</v>
      </c>
      <c r="D10" s="127"/>
    </row>
    <row r="11" spans="1:4" ht="16.5">
      <c r="A11" s="133">
        <v>1</v>
      </c>
      <c r="B11" s="134" t="s">
        <v>124</v>
      </c>
      <c r="C11" s="135">
        <v>907549</v>
      </c>
      <c r="D11" s="132"/>
    </row>
    <row r="12" spans="1:5" ht="16.5">
      <c r="A12" s="133"/>
      <c r="B12" s="136" t="s">
        <v>133</v>
      </c>
      <c r="C12" s="135"/>
      <c r="D12" s="132"/>
      <c r="E12" s="132"/>
    </row>
    <row r="13" spans="1:3" ht="15.75" customHeight="1">
      <c r="A13" s="133" t="s">
        <v>172</v>
      </c>
      <c r="B13" s="134" t="s">
        <v>126</v>
      </c>
      <c r="C13" s="135">
        <v>6471.508999999998</v>
      </c>
    </row>
    <row r="14" spans="1:3" ht="15.75" customHeight="1">
      <c r="A14" s="133" t="s">
        <v>173</v>
      </c>
      <c r="B14" s="134" t="s">
        <v>174</v>
      </c>
      <c r="C14" s="135"/>
    </row>
    <row r="15" spans="1:3" ht="15.75" customHeight="1">
      <c r="A15" s="133" t="s">
        <v>175</v>
      </c>
      <c r="B15" s="134" t="s">
        <v>176</v>
      </c>
      <c r="C15" s="135">
        <v>60225.744999999995</v>
      </c>
    </row>
    <row r="16" spans="1:3" ht="15.75" customHeight="1">
      <c r="A16" s="133" t="s">
        <v>177</v>
      </c>
      <c r="B16" s="134" t="s">
        <v>178</v>
      </c>
      <c r="C16" s="135">
        <v>40954.278999999995</v>
      </c>
    </row>
    <row r="17" spans="1:3" ht="15.75" customHeight="1">
      <c r="A17" s="133" t="s">
        <v>179</v>
      </c>
      <c r="B17" s="134" t="s">
        <v>180</v>
      </c>
      <c r="C17" s="135"/>
    </row>
    <row r="18" spans="1:3" ht="15.75" customHeight="1">
      <c r="A18" s="133" t="s">
        <v>181</v>
      </c>
      <c r="B18" s="134" t="s">
        <v>182</v>
      </c>
      <c r="C18" s="135"/>
    </row>
    <row r="19" spans="1:3" ht="15.75" customHeight="1">
      <c r="A19" s="133" t="s">
        <v>183</v>
      </c>
      <c r="B19" s="134" t="s">
        <v>184</v>
      </c>
      <c r="C19" s="135"/>
    </row>
    <row r="20" spans="1:3" ht="15.75" customHeight="1">
      <c r="A20" s="133" t="s">
        <v>185</v>
      </c>
      <c r="B20" s="134" t="s">
        <v>186</v>
      </c>
      <c r="C20" s="135">
        <v>707543.553</v>
      </c>
    </row>
    <row r="21" spans="1:3" ht="15.75" customHeight="1">
      <c r="A21" s="133" t="s">
        <v>187</v>
      </c>
      <c r="B21" s="134" t="s">
        <v>188</v>
      </c>
      <c r="C21" s="135">
        <v>10918.487999999998</v>
      </c>
    </row>
    <row r="22" spans="1:3" ht="15.75" customHeight="1">
      <c r="A22" s="133" t="s">
        <v>189</v>
      </c>
      <c r="B22" s="134" t="s">
        <v>190</v>
      </c>
      <c r="C22" s="135">
        <v>0</v>
      </c>
    </row>
    <row r="23" spans="1:3" ht="15.75" customHeight="1">
      <c r="A23" s="133" t="s">
        <v>191</v>
      </c>
      <c r="B23" s="134" t="s">
        <v>192</v>
      </c>
      <c r="C23" s="135">
        <v>81435.4260000001</v>
      </c>
    </row>
    <row r="24" spans="1:3" ht="42.75" customHeight="1">
      <c r="A24" s="133">
        <v>2</v>
      </c>
      <c r="B24" s="134" t="s">
        <v>193</v>
      </c>
      <c r="C24" s="135">
        <v>50000</v>
      </c>
    </row>
    <row r="25" spans="1:3" ht="16.5">
      <c r="A25" s="133">
        <v>3</v>
      </c>
      <c r="B25" s="134" t="s">
        <v>132</v>
      </c>
      <c r="C25" s="135">
        <v>231100</v>
      </c>
    </row>
    <row r="26" spans="1:3" s="128" customFormat="1" ht="16.5">
      <c r="A26" s="129" t="s">
        <v>12</v>
      </c>
      <c r="B26" s="130" t="s">
        <v>27</v>
      </c>
      <c r="C26" s="131">
        <v>1790947</v>
      </c>
    </row>
    <row r="27" spans="1:3" s="128" customFormat="1" ht="16.5">
      <c r="A27" s="129"/>
      <c r="B27" s="136" t="s">
        <v>133</v>
      </c>
      <c r="C27" s="131"/>
    </row>
    <row r="28" spans="1:5" ht="16.5">
      <c r="A28" s="133">
        <v>1</v>
      </c>
      <c r="B28" s="134" t="s">
        <v>126</v>
      </c>
      <c r="C28" s="135">
        <v>591242</v>
      </c>
      <c r="E28" s="132"/>
    </row>
    <row r="29" spans="1:3" ht="16.5">
      <c r="A29" s="133">
        <v>2</v>
      </c>
      <c r="B29" s="134" t="s">
        <v>127</v>
      </c>
      <c r="C29" s="135">
        <v>40071</v>
      </c>
    </row>
    <row r="30" spans="1:3" ht="16.5">
      <c r="A30" s="133">
        <v>3</v>
      </c>
      <c r="B30" s="134" t="s">
        <v>176</v>
      </c>
      <c r="C30" s="135">
        <v>424592</v>
      </c>
    </row>
    <row r="31" spans="1:3" ht="16.5">
      <c r="A31" s="133">
        <v>4</v>
      </c>
      <c r="B31" s="134" t="s">
        <v>194</v>
      </c>
      <c r="C31" s="135">
        <v>52898</v>
      </c>
    </row>
    <row r="32" spans="1:3" ht="16.5">
      <c r="A32" s="133">
        <v>5</v>
      </c>
      <c r="B32" s="134" t="s">
        <v>180</v>
      </c>
      <c r="C32" s="135">
        <v>0</v>
      </c>
    </row>
    <row r="33" spans="1:3" ht="16.5">
      <c r="A33" s="133">
        <v>6</v>
      </c>
      <c r="B33" s="134" t="s">
        <v>182</v>
      </c>
      <c r="C33" s="135">
        <v>0</v>
      </c>
    </row>
    <row r="34" spans="1:5" ht="16.5">
      <c r="A34" s="133">
        <v>7</v>
      </c>
      <c r="B34" s="134" t="s">
        <v>195</v>
      </c>
      <c r="C34" s="135">
        <v>29109</v>
      </c>
      <c r="D34" s="132"/>
      <c r="E34" s="132"/>
    </row>
    <row r="35" spans="1:3" ht="16.5">
      <c r="A35" s="133">
        <v>8</v>
      </c>
      <c r="B35" s="134" t="s">
        <v>186</v>
      </c>
      <c r="C35" s="135">
        <v>82535</v>
      </c>
    </row>
    <row r="36" spans="1:3" ht="16.5">
      <c r="A36" s="133">
        <v>9</v>
      </c>
      <c r="B36" s="134" t="s">
        <v>196</v>
      </c>
      <c r="C36" s="135">
        <v>418242</v>
      </c>
    </row>
    <row r="37" spans="1:3" ht="16.5">
      <c r="A37" s="133">
        <v>10</v>
      </c>
      <c r="B37" s="134" t="s">
        <v>190</v>
      </c>
      <c r="C37" s="135">
        <v>104606</v>
      </c>
    </row>
    <row r="38" spans="1:3" s="128" customFormat="1" ht="16.5">
      <c r="A38" s="129" t="s">
        <v>17</v>
      </c>
      <c r="B38" s="130" t="s">
        <v>197</v>
      </c>
      <c r="C38" s="131">
        <v>0</v>
      </c>
    </row>
    <row r="39" spans="1:3" s="128" customFormat="1" ht="16.5">
      <c r="A39" s="129" t="s">
        <v>19</v>
      </c>
      <c r="B39" s="130" t="s">
        <v>29</v>
      </c>
      <c r="C39" s="131">
        <v>1230</v>
      </c>
    </row>
    <row r="40" spans="1:3" s="128" customFormat="1" ht="16.5">
      <c r="A40" s="129" t="s">
        <v>21</v>
      </c>
      <c r="B40" s="130" t="s">
        <v>30</v>
      </c>
      <c r="C40" s="131">
        <v>112319.91836734694</v>
      </c>
    </row>
    <row r="41" spans="1:3" s="128" customFormat="1" ht="16.5">
      <c r="A41" s="137" t="s">
        <v>134</v>
      </c>
      <c r="B41" s="138" t="s">
        <v>31</v>
      </c>
      <c r="C41" s="139">
        <v>0</v>
      </c>
    </row>
    <row r="42" spans="1:3" ht="16.5">
      <c r="A42" s="10" t="s">
        <v>198</v>
      </c>
      <c r="B42" s="11" t="s">
        <v>135</v>
      </c>
      <c r="C42" s="140">
        <v>2822663</v>
      </c>
    </row>
    <row r="43" spans="1:3" ht="16.5">
      <c r="A43" s="13">
        <v>1</v>
      </c>
      <c r="B43" s="14" t="s">
        <v>33</v>
      </c>
      <c r="C43" s="141"/>
    </row>
    <row r="44" spans="1:3" ht="16.5">
      <c r="A44" s="142">
        <v>2</v>
      </c>
      <c r="B44" s="143" t="s">
        <v>136</v>
      </c>
      <c r="C44" s="144">
        <v>2822663</v>
      </c>
    </row>
    <row r="45" spans="1:3" ht="16.5">
      <c r="A45" s="145" t="s">
        <v>35</v>
      </c>
      <c r="B45" s="146" t="s">
        <v>165</v>
      </c>
      <c r="C45" s="147">
        <v>0</v>
      </c>
    </row>
  </sheetData>
  <sheetProtection/>
  <mergeCells count="3">
    <mergeCell ref="B1:C1"/>
    <mergeCell ref="A2:C2"/>
    <mergeCell ref="A3:C3"/>
  </mergeCells>
  <printOptions/>
  <pageMargins left="0.7" right="0.45" top="0.5" bottom="0.2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86"/>
  <sheetViews>
    <sheetView zoomScalePageLayoutView="0" workbookViewId="0" topLeftCell="A1">
      <selection activeCell="A4" sqref="A4"/>
    </sheetView>
  </sheetViews>
  <sheetFormatPr defaultColWidth="8.25390625" defaultRowHeight="15.75"/>
  <cols>
    <col min="1" max="1" width="3.75390625" style="150" bestFit="1" customWidth="1"/>
    <col min="2" max="2" width="26.25390625" style="150" customWidth="1"/>
    <col min="3" max="3" width="9.25390625" style="150" customWidth="1"/>
    <col min="4" max="4" width="12.25390625" style="150" customWidth="1"/>
    <col min="5" max="5" width="12.125" style="150" customWidth="1"/>
    <col min="6" max="6" width="10.75390625" style="150" customWidth="1"/>
    <col min="7" max="7" width="8.25390625" style="150" customWidth="1"/>
    <col min="8" max="8" width="7.75390625" style="150" customWidth="1"/>
    <col min="9" max="9" width="6.75390625" style="150" customWidth="1"/>
    <col min="10" max="10" width="6.25390625" style="150" customWidth="1"/>
    <col min="11" max="11" width="6.00390625" style="150" customWidth="1"/>
    <col min="12" max="12" width="7.125" style="150" customWidth="1"/>
    <col min="13" max="13" width="7.75390625" style="150" customWidth="1"/>
    <col min="14" max="255" width="8.25390625" style="150" customWidth="1"/>
    <col min="256" max="16384" width="3.75390625" style="150" bestFit="1" customWidth="1"/>
  </cols>
  <sheetData>
    <row r="1" spans="1:13" ht="24" customHeight="1">
      <c r="A1" s="148"/>
      <c r="B1" s="149"/>
      <c r="C1" s="149"/>
      <c r="D1" s="149"/>
      <c r="E1" s="149"/>
      <c r="F1" s="149"/>
      <c r="G1" s="149"/>
      <c r="H1" s="149"/>
      <c r="I1" s="149"/>
      <c r="J1" s="149"/>
      <c r="K1" s="579" t="s">
        <v>199</v>
      </c>
      <c r="L1" s="579"/>
      <c r="M1" s="579"/>
    </row>
    <row r="2" spans="1:13" ht="23.25" customHeight="1">
      <c r="A2" s="580" t="s">
        <v>200</v>
      </c>
      <c r="B2" s="580"/>
      <c r="C2" s="580"/>
      <c r="D2" s="580"/>
      <c r="E2" s="580"/>
      <c r="F2" s="580"/>
      <c r="G2" s="580"/>
      <c r="H2" s="580"/>
      <c r="I2" s="580"/>
      <c r="J2" s="580"/>
      <c r="K2" s="580"/>
      <c r="L2" s="580"/>
      <c r="M2" s="580"/>
    </row>
    <row r="3" spans="1:14" ht="23.25" customHeight="1">
      <c r="A3" s="581" t="str">
        <f>'CK46'!A3:C3</f>
        <v>(Kèm theo Công văn số: 4330 /STC-QLNS ngày 27/12/2021 của Sở Tài chính Hải Dương)</v>
      </c>
      <c r="B3" s="581"/>
      <c r="C3" s="581"/>
      <c r="D3" s="581"/>
      <c r="E3" s="581"/>
      <c r="F3" s="581"/>
      <c r="G3" s="581"/>
      <c r="H3" s="581"/>
      <c r="I3" s="581"/>
      <c r="J3" s="581"/>
      <c r="K3" s="581"/>
      <c r="L3" s="581"/>
      <c r="M3" s="581"/>
      <c r="N3" s="151"/>
    </row>
    <row r="4" spans="1:13" ht="12.75">
      <c r="A4" s="152"/>
      <c r="B4" s="149"/>
      <c r="C4" s="149"/>
      <c r="D4" s="149"/>
      <c r="E4" s="149"/>
      <c r="F4" s="149"/>
      <c r="G4" s="149"/>
      <c r="H4" s="149"/>
      <c r="I4" s="149"/>
      <c r="J4" s="149"/>
      <c r="K4" s="149"/>
      <c r="L4" s="149"/>
      <c r="M4" s="149"/>
    </row>
    <row r="5" spans="1:13" ht="21" customHeight="1">
      <c r="A5" s="149"/>
      <c r="B5" s="149"/>
      <c r="C5" s="149"/>
      <c r="D5" s="149"/>
      <c r="E5" s="149"/>
      <c r="F5" s="149"/>
      <c r="G5" s="149"/>
      <c r="H5" s="149"/>
      <c r="I5" s="149"/>
      <c r="J5" s="582" t="s">
        <v>201</v>
      </c>
      <c r="K5" s="582"/>
      <c r="L5" s="582"/>
      <c r="M5" s="149"/>
    </row>
    <row r="6" spans="1:13" s="149" customFormat="1" ht="25.5" customHeight="1">
      <c r="A6" s="583" t="s">
        <v>3</v>
      </c>
      <c r="B6" s="583" t="s">
        <v>202</v>
      </c>
      <c r="C6" s="583" t="s">
        <v>203</v>
      </c>
      <c r="D6" s="583" t="s">
        <v>204</v>
      </c>
      <c r="E6" s="583" t="s">
        <v>205</v>
      </c>
      <c r="F6" s="583" t="s">
        <v>206</v>
      </c>
      <c r="G6" s="583" t="s">
        <v>207</v>
      </c>
      <c r="H6" s="583" t="s">
        <v>208</v>
      </c>
      <c r="I6" s="583" t="s">
        <v>209</v>
      </c>
      <c r="J6" s="585" t="s">
        <v>210</v>
      </c>
      <c r="K6" s="585"/>
      <c r="L6" s="585"/>
      <c r="M6" s="583" t="s">
        <v>211</v>
      </c>
    </row>
    <row r="7" spans="1:13" s="149" customFormat="1" ht="66.75" customHeight="1">
      <c r="A7" s="584"/>
      <c r="B7" s="584"/>
      <c r="C7" s="584"/>
      <c r="D7" s="584"/>
      <c r="E7" s="584"/>
      <c r="F7" s="584"/>
      <c r="G7" s="584"/>
      <c r="H7" s="584"/>
      <c r="I7" s="584"/>
      <c r="J7" s="153" t="s">
        <v>212</v>
      </c>
      <c r="K7" s="153" t="s">
        <v>213</v>
      </c>
      <c r="L7" s="153" t="s">
        <v>214</v>
      </c>
      <c r="M7" s="584"/>
    </row>
    <row r="8" spans="1:13" s="448" customFormat="1" ht="21" customHeight="1">
      <c r="A8" s="153" t="s">
        <v>6</v>
      </c>
      <c r="B8" s="153" t="s">
        <v>23</v>
      </c>
      <c r="C8" s="447">
        <v>1</v>
      </c>
      <c r="D8" s="447">
        <v>2</v>
      </c>
      <c r="E8" s="447">
        <v>3</v>
      </c>
      <c r="F8" s="447">
        <v>4</v>
      </c>
      <c r="G8" s="447">
        <v>5</v>
      </c>
      <c r="H8" s="447">
        <v>6</v>
      </c>
      <c r="I8" s="447">
        <v>7</v>
      </c>
      <c r="J8" s="447">
        <v>8</v>
      </c>
      <c r="K8" s="447">
        <v>9</v>
      </c>
      <c r="L8" s="447">
        <v>10</v>
      </c>
      <c r="M8" s="447">
        <v>11</v>
      </c>
    </row>
    <row r="9" spans="1:13" s="156" customFormat="1" ht="21.75" customHeight="1">
      <c r="A9" s="154"/>
      <c r="B9" s="154" t="s">
        <v>212</v>
      </c>
      <c r="C9" s="155">
        <f>C10+C81+C82+C83+C84+C85+C86</f>
        <v>5447344.432367347</v>
      </c>
      <c r="D9" s="155">
        <f aca="true" t="shared" si="0" ref="D9:M9">D10+D81+D82+D83+D84+D85+D86</f>
        <v>957525.514</v>
      </c>
      <c r="E9" s="155">
        <f t="shared" si="0"/>
        <v>4354346</v>
      </c>
      <c r="F9" s="155">
        <f t="shared" si="0"/>
        <v>21923</v>
      </c>
      <c r="G9" s="155">
        <f t="shared" si="0"/>
        <v>1230</v>
      </c>
      <c r="H9" s="155">
        <f t="shared" si="0"/>
        <v>112319.91836734694</v>
      </c>
      <c r="I9" s="155">
        <f t="shared" si="0"/>
        <v>0</v>
      </c>
      <c r="J9" s="155">
        <f t="shared" si="0"/>
        <v>0</v>
      </c>
      <c r="K9" s="155">
        <f t="shared" si="0"/>
        <v>0</v>
      </c>
      <c r="L9" s="155">
        <f t="shared" si="0"/>
        <v>0</v>
      </c>
      <c r="M9" s="155">
        <f t="shared" si="0"/>
        <v>0</v>
      </c>
    </row>
    <row r="10" spans="1:13" s="156" customFormat="1" ht="27" customHeight="1">
      <c r="A10" s="157" t="s">
        <v>8</v>
      </c>
      <c r="B10" s="158" t="s">
        <v>215</v>
      </c>
      <c r="C10" s="159">
        <f>SUM(C11:C80)</f>
        <v>4127178.514</v>
      </c>
      <c r="D10" s="159">
        <f aca="true" t="shared" si="1" ref="D10:M10">SUM(D11:D80)</f>
        <v>957525.514</v>
      </c>
      <c r="E10" s="159">
        <f t="shared" si="1"/>
        <v>3147730</v>
      </c>
      <c r="F10" s="159">
        <f t="shared" si="1"/>
        <v>21923</v>
      </c>
      <c r="G10" s="159">
        <f t="shared" si="1"/>
        <v>0</v>
      </c>
      <c r="H10" s="159">
        <f t="shared" si="1"/>
        <v>0</v>
      </c>
      <c r="I10" s="159">
        <f t="shared" si="1"/>
        <v>0</v>
      </c>
      <c r="J10" s="159">
        <f t="shared" si="1"/>
        <v>0</v>
      </c>
      <c r="K10" s="159">
        <f t="shared" si="1"/>
        <v>0</v>
      </c>
      <c r="L10" s="159">
        <f t="shared" si="1"/>
        <v>0</v>
      </c>
      <c r="M10" s="159">
        <f t="shared" si="1"/>
        <v>0</v>
      </c>
    </row>
    <row r="11" spans="1:13" s="165" customFormat="1" ht="28.5" customHeight="1">
      <c r="A11" s="160">
        <v>1</v>
      </c>
      <c r="B11" s="161" t="s">
        <v>216</v>
      </c>
      <c r="C11" s="162">
        <f>SUM(D11:J11)</f>
        <v>21923</v>
      </c>
      <c r="D11" s="163"/>
      <c r="E11" s="164"/>
      <c r="F11" s="164">
        <v>21923</v>
      </c>
      <c r="G11" s="164"/>
      <c r="H11" s="164"/>
      <c r="I11" s="164"/>
      <c r="J11" s="164"/>
      <c r="K11" s="164"/>
      <c r="L11" s="164"/>
      <c r="M11" s="164"/>
    </row>
    <row r="12" spans="1:13" s="165" customFormat="1" ht="28.5" customHeight="1">
      <c r="A12" s="160">
        <f>A11+1</f>
        <v>2</v>
      </c>
      <c r="B12" s="166" t="s">
        <v>217</v>
      </c>
      <c r="C12" s="162">
        <f aca="true" t="shared" si="2" ref="C12:C75">SUM(D12:J12)</f>
        <v>50000</v>
      </c>
      <c r="D12" s="164">
        <v>50000</v>
      </c>
      <c r="E12" s="164"/>
      <c r="F12" s="164"/>
      <c r="G12" s="164"/>
      <c r="H12" s="164"/>
      <c r="I12" s="164"/>
      <c r="J12" s="164"/>
      <c r="K12" s="164"/>
      <c r="L12" s="164"/>
      <c r="M12" s="164"/>
    </row>
    <row r="13" spans="1:13" s="165" customFormat="1" ht="28.5" customHeight="1">
      <c r="A13" s="160">
        <f aca="true" t="shared" si="3" ref="A13:A76">A12+1</f>
        <v>3</v>
      </c>
      <c r="B13" s="166" t="s">
        <v>218</v>
      </c>
      <c r="C13" s="162">
        <f t="shared" si="2"/>
        <v>606184.08</v>
      </c>
      <c r="D13" s="163">
        <v>606184.08</v>
      </c>
      <c r="E13" s="164"/>
      <c r="F13" s="164"/>
      <c r="G13" s="164"/>
      <c r="H13" s="164"/>
      <c r="I13" s="164"/>
      <c r="J13" s="164"/>
      <c r="K13" s="164"/>
      <c r="L13" s="164"/>
      <c r="M13" s="164"/>
    </row>
    <row r="14" spans="1:13" s="165" customFormat="1" ht="28.5" customHeight="1">
      <c r="A14" s="160">
        <f t="shared" si="3"/>
        <v>4</v>
      </c>
      <c r="B14" s="166" t="s">
        <v>219</v>
      </c>
      <c r="C14" s="162">
        <f t="shared" si="2"/>
        <v>294.495</v>
      </c>
      <c r="D14" s="163">
        <v>294.495</v>
      </c>
      <c r="E14" s="164"/>
      <c r="F14" s="164"/>
      <c r="G14" s="164"/>
      <c r="H14" s="164"/>
      <c r="I14" s="164"/>
      <c r="J14" s="164"/>
      <c r="K14" s="164"/>
      <c r="L14" s="164"/>
      <c r="M14" s="164"/>
    </row>
    <row r="15" spans="1:13" s="165" customFormat="1" ht="28.5" customHeight="1">
      <c r="A15" s="160">
        <f t="shared" si="3"/>
        <v>5</v>
      </c>
      <c r="B15" s="166" t="s">
        <v>220</v>
      </c>
      <c r="C15" s="162">
        <f t="shared" si="2"/>
        <v>11837</v>
      </c>
      <c r="D15" s="163">
        <v>11837</v>
      </c>
      <c r="E15" s="164"/>
      <c r="F15" s="164"/>
      <c r="G15" s="164"/>
      <c r="H15" s="164"/>
      <c r="I15" s="164"/>
      <c r="J15" s="164"/>
      <c r="K15" s="164"/>
      <c r="L15" s="164"/>
      <c r="M15" s="164"/>
    </row>
    <row r="16" spans="1:13" s="165" customFormat="1" ht="28.5" customHeight="1">
      <c r="A16" s="160">
        <f t="shared" si="3"/>
        <v>6</v>
      </c>
      <c r="B16" s="166" t="s">
        <v>221</v>
      </c>
      <c r="C16" s="162">
        <f t="shared" si="2"/>
        <v>6629.9389999999985</v>
      </c>
      <c r="D16" s="163">
        <v>6629.9389999999985</v>
      </c>
      <c r="E16" s="164"/>
      <c r="F16" s="164"/>
      <c r="G16" s="164"/>
      <c r="H16" s="164"/>
      <c r="I16" s="164"/>
      <c r="J16" s="164"/>
      <c r="K16" s="164"/>
      <c r="L16" s="164"/>
      <c r="M16" s="164"/>
    </row>
    <row r="17" spans="1:13" s="165" customFormat="1" ht="28.5" customHeight="1">
      <c r="A17" s="160">
        <f t="shared" si="3"/>
        <v>7</v>
      </c>
      <c r="B17" s="166" t="s">
        <v>222</v>
      </c>
      <c r="C17" s="162">
        <f t="shared" si="2"/>
        <v>10000</v>
      </c>
      <c r="D17" s="163">
        <v>10000</v>
      </c>
      <c r="E17" s="164"/>
      <c r="F17" s="164"/>
      <c r="G17" s="164"/>
      <c r="H17" s="164"/>
      <c r="I17" s="164"/>
      <c r="J17" s="164"/>
      <c r="K17" s="164"/>
      <c r="L17" s="164"/>
      <c r="M17" s="164"/>
    </row>
    <row r="18" spans="1:13" s="165" customFormat="1" ht="28.5" customHeight="1">
      <c r="A18" s="160">
        <f t="shared" si="3"/>
        <v>8</v>
      </c>
      <c r="B18" s="166" t="s">
        <v>223</v>
      </c>
      <c r="C18" s="162">
        <f t="shared" si="2"/>
        <v>20000</v>
      </c>
      <c r="D18" s="163">
        <v>20000</v>
      </c>
      <c r="E18" s="164"/>
      <c r="F18" s="164"/>
      <c r="G18" s="164"/>
      <c r="H18" s="164"/>
      <c r="I18" s="164"/>
      <c r="J18" s="164"/>
      <c r="K18" s="164"/>
      <c r="L18" s="164"/>
      <c r="M18" s="164"/>
    </row>
    <row r="19" spans="1:13" s="165" customFormat="1" ht="28.5" customHeight="1">
      <c r="A19" s="160">
        <f t="shared" si="3"/>
        <v>9</v>
      </c>
      <c r="B19" s="166" t="str">
        <f>'[1]T25-B40'!B11</f>
        <v>SỞ GIAO THÔNG VÂN TẢI</v>
      </c>
      <c r="C19" s="162">
        <f t="shared" si="2"/>
        <v>145009</v>
      </c>
      <c r="D19" s="163"/>
      <c r="E19" s="164">
        <v>145009</v>
      </c>
      <c r="F19" s="164"/>
      <c r="G19" s="164"/>
      <c r="H19" s="164"/>
      <c r="I19" s="164"/>
      <c r="J19" s="164"/>
      <c r="K19" s="164"/>
      <c r="L19" s="164"/>
      <c r="M19" s="164"/>
    </row>
    <row r="20" spans="1:13" s="165" customFormat="1" ht="28.5" customHeight="1">
      <c r="A20" s="160">
        <f t="shared" si="3"/>
        <v>10</v>
      </c>
      <c r="B20" s="166" t="str">
        <f>'[1]T25-B40'!B12</f>
        <v>SỞ NÔNG NGHIỆP VÀ PT NÔNG THÔN</v>
      </c>
      <c r="C20" s="162">
        <f t="shared" si="2"/>
        <v>150508</v>
      </c>
      <c r="D20" s="163"/>
      <c r="E20" s="164">
        <v>150508</v>
      </c>
      <c r="F20" s="164"/>
      <c r="G20" s="164"/>
      <c r="H20" s="164"/>
      <c r="I20" s="164"/>
      <c r="J20" s="164"/>
      <c r="K20" s="164"/>
      <c r="L20" s="164"/>
      <c r="M20" s="164"/>
    </row>
    <row r="21" spans="1:13" s="165" customFormat="1" ht="28.5" customHeight="1">
      <c r="A21" s="160">
        <f t="shared" si="3"/>
        <v>11</v>
      </c>
      <c r="B21" s="167" t="s">
        <v>224</v>
      </c>
      <c r="C21" s="162">
        <f t="shared" si="2"/>
        <v>570</v>
      </c>
      <c r="D21" s="163"/>
      <c r="E21" s="164">
        <v>570</v>
      </c>
      <c r="F21" s="164"/>
      <c r="G21" s="164"/>
      <c r="H21" s="164"/>
      <c r="I21" s="164"/>
      <c r="J21" s="164"/>
      <c r="K21" s="164"/>
      <c r="L21" s="164"/>
      <c r="M21" s="164"/>
    </row>
    <row r="22" spans="1:13" s="165" customFormat="1" ht="28.5" customHeight="1">
      <c r="A22" s="160">
        <f t="shared" si="3"/>
        <v>12</v>
      </c>
      <c r="B22" s="168" t="s">
        <v>225</v>
      </c>
      <c r="C22" s="162">
        <f t="shared" si="2"/>
        <v>550</v>
      </c>
      <c r="D22" s="163"/>
      <c r="E22" s="164">
        <v>550</v>
      </c>
      <c r="F22" s="164"/>
      <c r="G22" s="164"/>
      <c r="H22" s="164"/>
      <c r="I22" s="164"/>
      <c r="J22" s="164"/>
      <c r="K22" s="164"/>
      <c r="L22" s="164"/>
      <c r="M22" s="164"/>
    </row>
    <row r="23" spans="1:13" s="165" customFormat="1" ht="28.5" customHeight="1">
      <c r="A23" s="160">
        <f t="shared" si="3"/>
        <v>13</v>
      </c>
      <c r="B23" s="167" t="s">
        <v>226</v>
      </c>
      <c r="C23" s="162">
        <f t="shared" si="2"/>
        <v>24986</v>
      </c>
      <c r="D23" s="163"/>
      <c r="E23" s="164">
        <v>24986</v>
      </c>
      <c r="F23" s="164"/>
      <c r="G23" s="164"/>
      <c r="H23" s="164"/>
      <c r="I23" s="164"/>
      <c r="J23" s="164"/>
      <c r="K23" s="164"/>
      <c r="L23" s="164"/>
      <c r="M23" s="164"/>
    </row>
    <row r="24" spans="1:13" s="165" customFormat="1" ht="28.5" customHeight="1">
      <c r="A24" s="160">
        <f t="shared" si="3"/>
        <v>14</v>
      </c>
      <c r="B24" s="167" t="s">
        <v>227</v>
      </c>
      <c r="C24" s="162">
        <f t="shared" si="2"/>
        <v>9932</v>
      </c>
      <c r="D24" s="163"/>
      <c r="E24" s="169">
        <v>9932</v>
      </c>
      <c r="F24" s="164"/>
      <c r="G24" s="164"/>
      <c r="H24" s="164"/>
      <c r="I24" s="164"/>
      <c r="J24" s="164"/>
      <c r="K24" s="164"/>
      <c r="L24" s="164"/>
      <c r="M24" s="164"/>
    </row>
    <row r="25" spans="1:13" s="165" customFormat="1" ht="28.5" customHeight="1">
      <c r="A25" s="160">
        <f t="shared" si="3"/>
        <v>15</v>
      </c>
      <c r="B25" s="167" t="s">
        <v>228</v>
      </c>
      <c r="C25" s="162">
        <f t="shared" si="2"/>
        <v>46770</v>
      </c>
      <c r="D25" s="163"/>
      <c r="E25" s="169">
        <v>46770</v>
      </c>
      <c r="F25" s="164"/>
      <c r="G25" s="164"/>
      <c r="H25" s="164"/>
      <c r="I25" s="164"/>
      <c r="J25" s="164"/>
      <c r="K25" s="164"/>
      <c r="L25" s="164"/>
      <c r="M25" s="164"/>
    </row>
    <row r="26" spans="1:13" s="165" customFormat="1" ht="28.5" customHeight="1">
      <c r="A26" s="160">
        <f t="shared" si="3"/>
        <v>16</v>
      </c>
      <c r="B26" s="167" t="s">
        <v>229</v>
      </c>
      <c r="C26" s="162">
        <f t="shared" si="2"/>
        <v>11670</v>
      </c>
      <c r="D26" s="163"/>
      <c r="E26" s="164">
        <v>11670</v>
      </c>
      <c r="F26" s="164"/>
      <c r="G26" s="164"/>
      <c r="H26" s="164"/>
      <c r="I26" s="164"/>
      <c r="J26" s="164"/>
      <c r="K26" s="164"/>
      <c r="L26" s="164"/>
      <c r="M26" s="164"/>
    </row>
    <row r="27" spans="1:13" s="165" customFormat="1" ht="21" customHeight="1">
      <c r="A27" s="160">
        <f t="shared" si="3"/>
        <v>17</v>
      </c>
      <c r="B27" s="167" t="s">
        <v>230</v>
      </c>
      <c r="C27" s="162">
        <f t="shared" si="2"/>
        <v>9879</v>
      </c>
      <c r="D27" s="163"/>
      <c r="E27" s="164">
        <v>9879</v>
      </c>
      <c r="F27" s="164"/>
      <c r="G27" s="164"/>
      <c r="H27" s="164"/>
      <c r="I27" s="164"/>
      <c r="J27" s="164"/>
      <c r="K27" s="164"/>
      <c r="L27" s="164"/>
      <c r="M27" s="164"/>
    </row>
    <row r="28" spans="1:13" s="165" customFormat="1" ht="24" customHeight="1">
      <c r="A28" s="160">
        <f t="shared" si="3"/>
        <v>18</v>
      </c>
      <c r="B28" s="167" t="s">
        <v>231</v>
      </c>
      <c r="C28" s="162">
        <f t="shared" si="2"/>
        <v>29399</v>
      </c>
      <c r="D28" s="163"/>
      <c r="E28" s="164">
        <v>29399</v>
      </c>
      <c r="F28" s="164"/>
      <c r="G28" s="164"/>
      <c r="H28" s="164"/>
      <c r="I28" s="164"/>
      <c r="J28" s="164"/>
      <c r="K28" s="164"/>
      <c r="L28" s="164"/>
      <c r="M28" s="164"/>
    </row>
    <row r="29" spans="1:13" s="165" customFormat="1" ht="24" customHeight="1">
      <c r="A29" s="160">
        <f t="shared" si="3"/>
        <v>19</v>
      </c>
      <c r="B29" s="167" t="s">
        <v>232</v>
      </c>
      <c r="C29" s="162">
        <f t="shared" si="2"/>
        <v>207246</v>
      </c>
      <c r="D29" s="163">
        <v>197357</v>
      </c>
      <c r="E29" s="164">
        <v>9889</v>
      </c>
      <c r="F29" s="164"/>
      <c r="G29" s="164"/>
      <c r="H29" s="164"/>
      <c r="I29" s="164"/>
      <c r="J29" s="164"/>
      <c r="K29" s="164"/>
      <c r="L29" s="164"/>
      <c r="M29" s="164"/>
    </row>
    <row r="30" spans="1:13" s="165" customFormat="1" ht="28.5" customHeight="1">
      <c r="A30" s="160">
        <f t="shared" si="3"/>
        <v>20</v>
      </c>
      <c r="B30" s="167" t="s">
        <v>233</v>
      </c>
      <c r="C30" s="162">
        <f t="shared" si="2"/>
        <v>530552</v>
      </c>
      <c r="D30" s="163"/>
      <c r="E30" s="164">
        <v>530552</v>
      </c>
      <c r="F30" s="164"/>
      <c r="G30" s="164"/>
      <c r="H30" s="164"/>
      <c r="I30" s="164"/>
      <c r="J30" s="164"/>
      <c r="K30" s="164"/>
      <c r="L30" s="164"/>
      <c r="M30" s="164"/>
    </row>
    <row r="31" spans="1:13" s="165" customFormat="1" ht="28.5" customHeight="1">
      <c r="A31" s="160">
        <f t="shared" si="3"/>
        <v>21</v>
      </c>
      <c r="B31" s="167" t="s">
        <v>234</v>
      </c>
      <c r="C31" s="162">
        <f t="shared" si="2"/>
        <v>20437</v>
      </c>
      <c r="D31" s="163">
        <v>3344</v>
      </c>
      <c r="E31" s="164">
        <v>17093</v>
      </c>
      <c r="F31" s="164"/>
      <c r="G31" s="164"/>
      <c r="H31" s="164"/>
      <c r="I31" s="164"/>
      <c r="J31" s="164"/>
      <c r="K31" s="164"/>
      <c r="L31" s="164"/>
      <c r="M31" s="164"/>
    </row>
    <row r="32" spans="1:13" s="165" customFormat="1" ht="28.5" customHeight="1">
      <c r="A32" s="160">
        <f t="shared" si="3"/>
        <v>22</v>
      </c>
      <c r="B32" s="167" t="s">
        <v>235</v>
      </c>
      <c r="C32" s="162">
        <f t="shared" si="2"/>
        <v>14491</v>
      </c>
      <c r="D32" s="163">
        <v>467</v>
      </c>
      <c r="E32" s="164">
        <v>14024</v>
      </c>
      <c r="F32" s="164"/>
      <c r="G32" s="164"/>
      <c r="H32" s="164"/>
      <c r="I32" s="164"/>
      <c r="J32" s="164"/>
      <c r="K32" s="164"/>
      <c r="L32" s="164"/>
      <c r="M32" s="164"/>
    </row>
    <row r="33" spans="1:13" s="165" customFormat="1" ht="28.5" customHeight="1">
      <c r="A33" s="160">
        <f t="shared" si="3"/>
        <v>23</v>
      </c>
      <c r="B33" s="167" t="s">
        <v>236</v>
      </c>
      <c r="C33" s="162">
        <f t="shared" si="2"/>
        <v>13538</v>
      </c>
      <c r="D33" s="163"/>
      <c r="E33" s="164">
        <v>13538</v>
      </c>
      <c r="F33" s="164"/>
      <c r="G33" s="164"/>
      <c r="H33" s="164"/>
      <c r="I33" s="164"/>
      <c r="J33" s="164"/>
      <c r="K33" s="164"/>
      <c r="L33" s="164"/>
      <c r="M33" s="164"/>
    </row>
    <row r="34" spans="1:13" s="165" customFormat="1" ht="28.5" customHeight="1">
      <c r="A34" s="160">
        <f t="shared" si="3"/>
        <v>24</v>
      </c>
      <c r="B34" s="167" t="s">
        <v>237</v>
      </c>
      <c r="C34" s="162">
        <f t="shared" si="2"/>
        <v>11141</v>
      </c>
      <c r="D34" s="163"/>
      <c r="E34" s="164">
        <v>11141</v>
      </c>
      <c r="F34" s="164"/>
      <c r="G34" s="164"/>
      <c r="H34" s="164"/>
      <c r="I34" s="164"/>
      <c r="J34" s="164"/>
      <c r="K34" s="164"/>
      <c r="L34" s="164"/>
      <c r="M34" s="164"/>
    </row>
    <row r="35" spans="1:13" s="165" customFormat="1" ht="28.5" customHeight="1">
      <c r="A35" s="160">
        <f t="shared" si="3"/>
        <v>25</v>
      </c>
      <c r="B35" s="167" t="s">
        <v>238</v>
      </c>
      <c r="C35" s="162">
        <f t="shared" si="2"/>
        <v>15898</v>
      </c>
      <c r="D35" s="163"/>
      <c r="E35" s="164">
        <v>15898</v>
      </c>
      <c r="F35" s="164"/>
      <c r="G35" s="164"/>
      <c r="H35" s="164"/>
      <c r="I35" s="164"/>
      <c r="J35" s="164"/>
      <c r="K35" s="164"/>
      <c r="L35" s="164"/>
      <c r="M35" s="164"/>
    </row>
    <row r="36" spans="1:13" s="165" customFormat="1" ht="28.5" customHeight="1">
      <c r="A36" s="160">
        <f t="shared" si="3"/>
        <v>26</v>
      </c>
      <c r="B36" s="167" t="s">
        <v>239</v>
      </c>
      <c r="C36" s="162">
        <f t="shared" si="2"/>
        <v>544790</v>
      </c>
      <c r="D36" s="163"/>
      <c r="E36" s="164">
        <v>544790</v>
      </c>
      <c r="F36" s="164"/>
      <c r="G36" s="164"/>
      <c r="H36" s="164"/>
      <c r="I36" s="164"/>
      <c r="J36" s="164"/>
      <c r="K36" s="164"/>
      <c r="L36" s="164"/>
      <c r="M36" s="164"/>
    </row>
    <row r="37" spans="1:13" s="165" customFormat="1" ht="28.5" customHeight="1">
      <c r="A37" s="160">
        <f t="shared" si="3"/>
        <v>27</v>
      </c>
      <c r="B37" s="167" t="s">
        <v>240</v>
      </c>
      <c r="C37" s="162">
        <f t="shared" si="2"/>
        <v>4686</v>
      </c>
      <c r="D37" s="163"/>
      <c r="E37" s="164">
        <v>4686</v>
      </c>
      <c r="F37" s="164"/>
      <c r="G37" s="164"/>
      <c r="H37" s="164"/>
      <c r="I37" s="164"/>
      <c r="J37" s="164"/>
      <c r="K37" s="164"/>
      <c r="L37" s="164"/>
      <c r="M37" s="164"/>
    </row>
    <row r="38" spans="1:13" s="165" customFormat="1" ht="28.5" customHeight="1">
      <c r="A38" s="160">
        <f t="shared" si="3"/>
        <v>28</v>
      </c>
      <c r="B38" s="167" t="s">
        <v>241</v>
      </c>
      <c r="C38" s="162">
        <f t="shared" si="2"/>
        <v>152448</v>
      </c>
      <c r="D38" s="163"/>
      <c r="E38" s="164">
        <v>152448</v>
      </c>
      <c r="F38" s="164"/>
      <c r="G38" s="164"/>
      <c r="H38" s="164"/>
      <c r="I38" s="164"/>
      <c r="J38" s="164"/>
      <c r="K38" s="164"/>
      <c r="L38" s="164"/>
      <c r="M38" s="164"/>
    </row>
    <row r="39" spans="1:13" s="172" customFormat="1" ht="28.5" customHeight="1">
      <c r="A39" s="160">
        <f t="shared" si="3"/>
        <v>29</v>
      </c>
      <c r="B39" s="167" t="s">
        <v>242</v>
      </c>
      <c r="C39" s="162">
        <f t="shared" si="2"/>
        <v>25242</v>
      </c>
      <c r="D39" s="170"/>
      <c r="E39" s="170">
        <v>25242</v>
      </c>
      <c r="F39" s="170"/>
      <c r="G39" s="170"/>
      <c r="H39" s="170"/>
      <c r="I39" s="170"/>
      <c r="J39" s="170"/>
      <c r="K39" s="170"/>
      <c r="L39" s="170"/>
      <c r="M39" s="171"/>
    </row>
    <row r="40" spans="1:14" s="172" customFormat="1" ht="28.5" customHeight="1">
      <c r="A40" s="160">
        <f t="shared" si="3"/>
        <v>30</v>
      </c>
      <c r="B40" s="167" t="s">
        <v>243</v>
      </c>
      <c r="C40" s="162">
        <f t="shared" si="2"/>
        <v>249970</v>
      </c>
      <c r="D40" s="170"/>
      <c r="E40" s="170">
        <v>249970</v>
      </c>
      <c r="F40" s="170"/>
      <c r="G40" s="170"/>
      <c r="H40" s="170"/>
      <c r="I40" s="170"/>
      <c r="J40" s="170"/>
      <c r="K40" s="170"/>
      <c r="L40" s="170"/>
      <c r="M40" s="171"/>
      <c r="N40" s="173"/>
    </row>
    <row r="41" spans="1:13" s="172" customFormat="1" ht="28.5" customHeight="1">
      <c r="A41" s="160">
        <f t="shared" si="3"/>
        <v>31</v>
      </c>
      <c r="B41" s="167" t="s">
        <v>244</v>
      </c>
      <c r="C41" s="162">
        <f t="shared" si="2"/>
        <v>0</v>
      </c>
      <c r="D41" s="174"/>
      <c r="E41" s="170">
        <v>0</v>
      </c>
      <c r="F41" s="174"/>
      <c r="G41" s="174"/>
      <c r="H41" s="174"/>
      <c r="I41" s="174"/>
      <c r="J41" s="174"/>
      <c r="K41" s="174"/>
      <c r="L41" s="174"/>
      <c r="M41" s="171"/>
    </row>
    <row r="42" spans="1:13" s="172" customFormat="1" ht="28.5" customHeight="1">
      <c r="A42" s="160">
        <f t="shared" si="3"/>
        <v>32</v>
      </c>
      <c r="B42" s="167" t="s">
        <v>245</v>
      </c>
      <c r="C42" s="162">
        <f t="shared" si="2"/>
        <v>44915</v>
      </c>
      <c r="D42" s="174"/>
      <c r="E42" s="170">
        <v>44915</v>
      </c>
      <c r="F42" s="174"/>
      <c r="G42" s="174"/>
      <c r="H42" s="174"/>
      <c r="I42" s="174"/>
      <c r="J42" s="174"/>
      <c r="K42" s="174"/>
      <c r="L42" s="174"/>
      <c r="M42" s="171"/>
    </row>
    <row r="43" spans="1:13" s="172" customFormat="1" ht="28.5" customHeight="1">
      <c r="A43" s="160">
        <f t="shared" si="3"/>
        <v>33</v>
      </c>
      <c r="B43" s="167" t="s">
        <v>246</v>
      </c>
      <c r="C43" s="162">
        <f t="shared" si="2"/>
        <v>21362</v>
      </c>
      <c r="D43" s="174"/>
      <c r="E43" s="170">
        <v>21362</v>
      </c>
      <c r="F43" s="174"/>
      <c r="G43" s="174"/>
      <c r="H43" s="174"/>
      <c r="I43" s="174"/>
      <c r="J43" s="174"/>
      <c r="K43" s="174"/>
      <c r="L43" s="174"/>
      <c r="M43" s="171"/>
    </row>
    <row r="44" spans="1:13" s="172" customFormat="1" ht="28.5" customHeight="1">
      <c r="A44" s="160">
        <f t="shared" si="3"/>
        <v>34</v>
      </c>
      <c r="B44" s="167" t="s">
        <v>247</v>
      </c>
      <c r="C44" s="162">
        <f t="shared" si="2"/>
        <v>10880</v>
      </c>
      <c r="D44" s="174"/>
      <c r="E44" s="170">
        <v>10880</v>
      </c>
      <c r="F44" s="174"/>
      <c r="G44" s="174"/>
      <c r="H44" s="174"/>
      <c r="I44" s="174"/>
      <c r="J44" s="174"/>
      <c r="K44" s="174"/>
      <c r="L44" s="174"/>
      <c r="M44" s="171"/>
    </row>
    <row r="45" spans="1:13" s="172" customFormat="1" ht="28.5" customHeight="1">
      <c r="A45" s="160">
        <f t="shared" si="3"/>
        <v>35</v>
      </c>
      <c r="B45" s="167" t="s">
        <v>248</v>
      </c>
      <c r="C45" s="162">
        <f t="shared" si="2"/>
        <v>21426</v>
      </c>
      <c r="D45" s="174"/>
      <c r="E45" s="170">
        <v>21426</v>
      </c>
      <c r="F45" s="174"/>
      <c r="G45" s="174"/>
      <c r="H45" s="174"/>
      <c r="I45" s="174"/>
      <c r="J45" s="174"/>
      <c r="K45" s="174"/>
      <c r="L45" s="174"/>
      <c r="M45" s="171"/>
    </row>
    <row r="46" spans="1:13" s="172" customFormat="1" ht="28.5" customHeight="1">
      <c r="A46" s="160">
        <f t="shared" si="3"/>
        <v>36</v>
      </c>
      <c r="B46" s="167" t="s">
        <v>249</v>
      </c>
      <c r="C46" s="162">
        <f t="shared" si="2"/>
        <v>2868</v>
      </c>
      <c r="D46" s="174"/>
      <c r="E46" s="170">
        <v>2868</v>
      </c>
      <c r="F46" s="174"/>
      <c r="G46" s="174"/>
      <c r="H46" s="174"/>
      <c r="I46" s="174"/>
      <c r="J46" s="174"/>
      <c r="K46" s="174"/>
      <c r="L46" s="174"/>
      <c r="M46" s="171"/>
    </row>
    <row r="47" spans="1:13" s="172" customFormat="1" ht="28.5" customHeight="1">
      <c r="A47" s="160">
        <f t="shared" si="3"/>
        <v>37</v>
      </c>
      <c r="B47" s="167" t="s">
        <v>250</v>
      </c>
      <c r="C47" s="162">
        <f t="shared" si="2"/>
        <v>4610</v>
      </c>
      <c r="D47" s="174"/>
      <c r="E47" s="170">
        <v>4610</v>
      </c>
      <c r="F47" s="174"/>
      <c r="G47" s="174"/>
      <c r="H47" s="174"/>
      <c r="I47" s="174"/>
      <c r="J47" s="174"/>
      <c r="K47" s="174"/>
      <c r="L47" s="174"/>
      <c r="M47" s="171"/>
    </row>
    <row r="48" spans="1:13" s="172" customFormat="1" ht="28.5" customHeight="1">
      <c r="A48" s="160">
        <f t="shared" si="3"/>
        <v>38</v>
      </c>
      <c r="B48" s="167" t="s">
        <v>251</v>
      </c>
      <c r="C48" s="162">
        <f t="shared" si="2"/>
        <v>166298</v>
      </c>
      <c r="D48" s="174"/>
      <c r="E48" s="170">
        <v>166298</v>
      </c>
      <c r="F48" s="174"/>
      <c r="G48" s="174"/>
      <c r="H48" s="174"/>
      <c r="I48" s="174"/>
      <c r="J48" s="174"/>
      <c r="K48" s="174"/>
      <c r="L48" s="174"/>
      <c r="M48" s="171"/>
    </row>
    <row r="49" spans="1:13" s="172" customFormat="1" ht="28.5" customHeight="1">
      <c r="A49" s="160">
        <f t="shared" si="3"/>
        <v>39</v>
      </c>
      <c r="B49" s="167" t="s">
        <v>252</v>
      </c>
      <c r="C49" s="162">
        <f t="shared" si="2"/>
        <v>9913</v>
      </c>
      <c r="D49" s="174"/>
      <c r="E49" s="170">
        <v>9913</v>
      </c>
      <c r="F49" s="174"/>
      <c r="G49" s="174"/>
      <c r="H49" s="174"/>
      <c r="I49" s="174"/>
      <c r="J49" s="174"/>
      <c r="K49" s="174"/>
      <c r="L49" s="174"/>
      <c r="M49" s="171"/>
    </row>
    <row r="50" spans="1:13" s="172" customFormat="1" ht="28.5" customHeight="1">
      <c r="A50" s="160">
        <f t="shared" si="3"/>
        <v>40</v>
      </c>
      <c r="B50" s="167" t="s">
        <v>253</v>
      </c>
      <c r="C50" s="162">
        <f t="shared" si="2"/>
        <v>5874</v>
      </c>
      <c r="D50" s="174"/>
      <c r="E50" s="170">
        <v>5874</v>
      </c>
      <c r="F50" s="174"/>
      <c r="G50" s="174"/>
      <c r="H50" s="174"/>
      <c r="I50" s="174"/>
      <c r="J50" s="174"/>
      <c r="K50" s="174"/>
      <c r="L50" s="174"/>
      <c r="M50" s="171"/>
    </row>
    <row r="51" spans="1:13" s="172" customFormat="1" ht="28.5" customHeight="1">
      <c r="A51" s="160">
        <f t="shared" si="3"/>
        <v>41</v>
      </c>
      <c r="B51" s="167" t="s">
        <v>254</v>
      </c>
      <c r="C51" s="162">
        <f t="shared" si="2"/>
        <v>5315</v>
      </c>
      <c r="D51" s="174"/>
      <c r="E51" s="170">
        <v>5315</v>
      </c>
      <c r="F51" s="174"/>
      <c r="G51" s="174"/>
      <c r="H51" s="174"/>
      <c r="I51" s="174"/>
      <c r="J51" s="174"/>
      <c r="K51" s="174"/>
      <c r="L51" s="174"/>
      <c r="M51" s="171"/>
    </row>
    <row r="52" spans="1:13" s="172" customFormat="1" ht="28.5" customHeight="1">
      <c r="A52" s="160">
        <f t="shared" si="3"/>
        <v>42</v>
      </c>
      <c r="B52" s="167" t="s">
        <v>255</v>
      </c>
      <c r="C52" s="162">
        <f t="shared" si="2"/>
        <v>8091</v>
      </c>
      <c r="D52" s="174"/>
      <c r="E52" s="170">
        <v>8091</v>
      </c>
      <c r="F52" s="174"/>
      <c r="G52" s="174"/>
      <c r="H52" s="174"/>
      <c r="I52" s="174"/>
      <c r="J52" s="174"/>
      <c r="K52" s="174"/>
      <c r="L52" s="174"/>
      <c r="M52" s="171"/>
    </row>
    <row r="53" spans="1:13" s="172" customFormat="1" ht="28.5" customHeight="1">
      <c r="A53" s="160">
        <f t="shared" si="3"/>
        <v>43</v>
      </c>
      <c r="B53" s="167" t="s">
        <v>256</v>
      </c>
      <c r="C53" s="162">
        <f t="shared" si="2"/>
        <v>3463</v>
      </c>
      <c r="D53" s="174"/>
      <c r="E53" s="170">
        <v>3463</v>
      </c>
      <c r="F53" s="174"/>
      <c r="G53" s="174"/>
      <c r="H53" s="174"/>
      <c r="I53" s="174"/>
      <c r="J53" s="174"/>
      <c r="K53" s="174"/>
      <c r="L53" s="174"/>
      <c r="M53" s="171"/>
    </row>
    <row r="54" spans="1:13" s="172" customFormat="1" ht="28.5" customHeight="1">
      <c r="A54" s="160">
        <f t="shared" si="3"/>
        <v>44</v>
      </c>
      <c r="B54" s="167" t="s">
        <v>257</v>
      </c>
      <c r="C54" s="162">
        <f t="shared" si="2"/>
        <v>996</v>
      </c>
      <c r="D54" s="174"/>
      <c r="E54" s="170">
        <v>996</v>
      </c>
      <c r="F54" s="174"/>
      <c r="G54" s="174"/>
      <c r="H54" s="174"/>
      <c r="I54" s="174"/>
      <c r="J54" s="174"/>
      <c r="K54" s="174"/>
      <c r="L54" s="174"/>
      <c r="M54" s="171"/>
    </row>
    <row r="55" spans="1:13" s="172" customFormat="1" ht="28.5" customHeight="1">
      <c r="A55" s="160">
        <f t="shared" si="3"/>
        <v>45</v>
      </c>
      <c r="B55" s="167" t="s">
        <v>258</v>
      </c>
      <c r="C55" s="162">
        <f t="shared" si="2"/>
        <v>1132</v>
      </c>
      <c r="D55" s="174"/>
      <c r="E55" s="170">
        <v>1132</v>
      </c>
      <c r="F55" s="174"/>
      <c r="G55" s="174"/>
      <c r="H55" s="174"/>
      <c r="I55" s="174"/>
      <c r="J55" s="174"/>
      <c r="K55" s="174"/>
      <c r="L55" s="174"/>
      <c r="M55" s="171"/>
    </row>
    <row r="56" spans="1:13" s="172" customFormat="1" ht="28.5" customHeight="1">
      <c r="A56" s="160">
        <f t="shared" si="3"/>
        <v>46</v>
      </c>
      <c r="B56" s="167" t="s">
        <v>259</v>
      </c>
      <c r="C56" s="162">
        <f t="shared" si="2"/>
        <v>989</v>
      </c>
      <c r="D56" s="174"/>
      <c r="E56" s="170">
        <v>989</v>
      </c>
      <c r="F56" s="174"/>
      <c r="G56" s="174"/>
      <c r="H56" s="174"/>
      <c r="I56" s="174"/>
      <c r="J56" s="174"/>
      <c r="K56" s="174"/>
      <c r="L56" s="174"/>
      <c r="M56" s="171"/>
    </row>
    <row r="57" spans="1:13" s="172" customFormat="1" ht="28.5" customHeight="1">
      <c r="A57" s="160">
        <f t="shared" si="3"/>
        <v>47</v>
      </c>
      <c r="B57" s="167" t="s">
        <v>260</v>
      </c>
      <c r="C57" s="162">
        <f t="shared" si="2"/>
        <v>6416</v>
      </c>
      <c r="D57" s="174"/>
      <c r="E57" s="170">
        <v>6416</v>
      </c>
      <c r="F57" s="174"/>
      <c r="G57" s="174"/>
      <c r="H57" s="174"/>
      <c r="I57" s="174"/>
      <c r="J57" s="174"/>
      <c r="K57" s="174"/>
      <c r="L57" s="174"/>
      <c r="M57" s="171"/>
    </row>
    <row r="58" spans="1:13" s="172" customFormat="1" ht="28.5" customHeight="1">
      <c r="A58" s="160">
        <f t="shared" si="3"/>
        <v>48</v>
      </c>
      <c r="B58" s="167" t="s">
        <v>261</v>
      </c>
      <c r="C58" s="162">
        <f t="shared" si="2"/>
        <v>525</v>
      </c>
      <c r="D58" s="174"/>
      <c r="E58" s="170">
        <v>525</v>
      </c>
      <c r="F58" s="174"/>
      <c r="G58" s="174"/>
      <c r="H58" s="174"/>
      <c r="I58" s="174"/>
      <c r="J58" s="174"/>
      <c r="K58" s="174"/>
      <c r="L58" s="174"/>
      <c r="M58" s="171"/>
    </row>
    <row r="59" spans="1:13" s="172" customFormat="1" ht="28.5" customHeight="1">
      <c r="A59" s="160">
        <f t="shared" si="3"/>
        <v>49</v>
      </c>
      <c r="B59" s="167" t="s">
        <v>262</v>
      </c>
      <c r="C59" s="162">
        <f t="shared" si="2"/>
        <v>2597</v>
      </c>
      <c r="D59" s="174"/>
      <c r="E59" s="170">
        <v>2597</v>
      </c>
      <c r="F59" s="174"/>
      <c r="G59" s="174"/>
      <c r="H59" s="174"/>
      <c r="I59" s="174"/>
      <c r="J59" s="174"/>
      <c r="K59" s="174"/>
      <c r="L59" s="174"/>
      <c r="M59" s="171"/>
    </row>
    <row r="60" spans="1:13" s="172" customFormat="1" ht="28.5" customHeight="1">
      <c r="A60" s="160">
        <f t="shared" si="3"/>
        <v>50</v>
      </c>
      <c r="B60" s="167" t="s">
        <v>263</v>
      </c>
      <c r="C60" s="162">
        <f t="shared" si="2"/>
        <v>3571</v>
      </c>
      <c r="D60" s="174"/>
      <c r="E60" s="170">
        <v>3571</v>
      </c>
      <c r="F60" s="174"/>
      <c r="G60" s="174"/>
      <c r="H60" s="174"/>
      <c r="I60" s="174"/>
      <c r="J60" s="174"/>
      <c r="K60" s="174"/>
      <c r="L60" s="174"/>
      <c r="M60" s="171"/>
    </row>
    <row r="61" spans="1:13" s="172" customFormat="1" ht="28.5" customHeight="1">
      <c r="A61" s="160">
        <f t="shared" si="3"/>
        <v>51</v>
      </c>
      <c r="B61" s="167" t="s">
        <v>264</v>
      </c>
      <c r="C61" s="162">
        <f t="shared" si="2"/>
        <v>1952</v>
      </c>
      <c r="D61" s="174"/>
      <c r="E61" s="170">
        <v>1952</v>
      </c>
      <c r="F61" s="174"/>
      <c r="G61" s="174"/>
      <c r="H61" s="174"/>
      <c r="I61" s="174"/>
      <c r="J61" s="174"/>
      <c r="K61" s="174"/>
      <c r="L61" s="174"/>
      <c r="M61" s="171"/>
    </row>
    <row r="62" spans="1:13" s="172" customFormat="1" ht="28.5" customHeight="1">
      <c r="A62" s="160">
        <f t="shared" si="3"/>
        <v>52</v>
      </c>
      <c r="B62" s="167" t="s">
        <v>265</v>
      </c>
      <c r="C62" s="162">
        <f t="shared" si="2"/>
        <v>1269</v>
      </c>
      <c r="D62" s="174"/>
      <c r="E62" s="170">
        <v>1269</v>
      </c>
      <c r="F62" s="174"/>
      <c r="G62" s="174"/>
      <c r="H62" s="174"/>
      <c r="I62" s="174"/>
      <c r="J62" s="174"/>
      <c r="K62" s="174"/>
      <c r="L62" s="174"/>
      <c r="M62" s="171"/>
    </row>
    <row r="63" spans="1:13" s="172" customFormat="1" ht="28.5" customHeight="1">
      <c r="A63" s="160">
        <f t="shared" si="3"/>
        <v>53</v>
      </c>
      <c r="B63" s="167" t="s">
        <v>266</v>
      </c>
      <c r="C63" s="162">
        <f t="shared" si="2"/>
        <v>248</v>
      </c>
      <c r="D63" s="174"/>
      <c r="E63" s="170">
        <v>248</v>
      </c>
      <c r="F63" s="174"/>
      <c r="G63" s="174"/>
      <c r="H63" s="174"/>
      <c r="I63" s="174"/>
      <c r="J63" s="174"/>
      <c r="K63" s="174"/>
      <c r="L63" s="174"/>
      <c r="M63" s="171"/>
    </row>
    <row r="64" spans="1:13" s="172" customFormat="1" ht="28.5" customHeight="1">
      <c r="A64" s="160">
        <f t="shared" si="3"/>
        <v>54</v>
      </c>
      <c r="B64" s="167" t="s">
        <v>267</v>
      </c>
      <c r="C64" s="162">
        <f t="shared" si="2"/>
        <v>378</v>
      </c>
      <c r="D64" s="174"/>
      <c r="E64" s="170">
        <v>378</v>
      </c>
      <c r="F64" s="174"/>
      <c r="G64" s="174"/>
      <c r="H64" s="174"/>
      <c r="I64" s="174"/>
      <c r="J64" s="174"/>
      <c r="K64" s="174"/>
      <c r="L64" s="174"/>
      <c r="M64" s="171"/>
    </row>
    <row r="65" spans="1:13" s="172" customFormat="1" ht="28.5" customHeight="1">
      <c r="A65" s="160">
        <f t="shared" si="3"/>
        <v>55</v>
      </c>
      <c r="B65" s="167" t="s">
        <v>268</v>
      </c>
      <c r="C65" s="162">
        <f t="shared" si="2"/>
        <v>248</v>
      </c>
      <c r="D65" s="174"/>
      <c r="E65" s="170">
        <v>248</v>
      </c>
      <c r="F65" s="174"/>
      <c r="G65" s="174"/>
      <c r="H65" s="174"/>
      <c r="I65" s="174"/>
      <c r="J65" s="174"/>
      <c r="K65" s="174"/>
      <c r="L65" s="174"/>
      <c r="M65" s="171"/>
    </row>
    <row r="66" spans="1:13" s="172" customFormat="1" ht="28.5" customHeight="1">
      <c r="A66" s="160">
        <f t="shared" si="3"/>
        <v>56</v>
      </c>
      <c r="B66" s="167" t="s">
        <v>269</v>
      </c>
      <c r="C66" s="162">
        <f t="shared" si="2"/>
        <v>248</v>
      </c>
      <c r="D66" s="174"/>
      <c r="E66" s="170">
        <v>248</v>
      </c>
      <c r="F66" s="174"/>
      <c r="G66" s="174"/>
      <c r="H66" s="174"/>
      <c r="I66" s="174"/>
      <c r="J66" s="174"/>
      <c r="K66" s="174"/>
      <c r="L66" s="174"/>
      <c r="M66" s="171"/>
    </row>
    <row r="67" spans="1:13" s="172" customFormat="1" ht="28.5" customHeight="1">
      <c r="A67" s="160">
        <f t="shared" si="3"/>
        <v>57</v>
      </c>
      <c r="B67" s="167" t="s">
        <v>270</v>
      </c>
      <c r="C67" s="162">
        <f t="shared" si="2"/>
        <v>4406</v>
      </c>
      <c r="D67" s="174"/>
      <c r="E67" s="170">
        <v>4406</v>
      </c>
      <c r="F67" s="174"/>
      <c r="G67" s="174"/>
      <c r="H67" s="174"/>
      <c r="I67" s="174"/>
      <c r="J67" s="174"/>
      <c r="K67" s="174"/>
      <c r="L67" s="174"/>
      <c r="M67" s="171"/>
    </row>
    <row r="68" spans="1:13" s="172" customFormat="1" ht="28.5" customHeight="1">
      <c r="A68" s="160">
        <f t="shared" si="3"/>
        <v>58</v>
      </c>
      <c r="B68" s="167" t="s">
        <v>271</v>
      </c>
      <c r="C68" s="162">
        <f t="shared" si="2"/>
        <v>107657</v>
      </c>
      <c r="D68" s="174">
        <v>41412</v>
      </c>
      <c r="E68" s="170">
        <v>66245</v>
      </c>
      <c r="F68" s="174"/>
      <c r="G68" s="174"/>
      <c r="H68" s="174"/>
      <c r="I68" s="174"/>
      <c r="J68" s="174"/>
      <c r="K68" s="174"/>
      <c r="L68" s="174"/>
      <c r="M68" s="171"/>
    </row>
    <row r="69" spans="1:13" s="172" customFormat="1" ht="28.5" customHeight="1">
      <c r="A69" s="160">
        <f t="shared" si="3"/>
        <v>59</v>
      </c>
      <c r="B69" s="167" t="s">
        <v>272</v>
      </c>
      <c r="C69" s="162">
        <f t="shared" si="2"/>
        <v>0</v>
      </c>
      <c r="D69" s="174"/>
      <c r="E69" s="170">
        <v>0</v>
      </c>
      <c r="F69" s="174"/>
      <c r="G69" s="174"/>
      <c r="H69" s="174"/>
      <c r="I69" s="174"/>
      <c r="J69" s="174"/>
      <c r="K69" s="174"/>
      <c r="L69" s="174"/>
      <c r="M69" s="171"/>
    </row>
    <row r="70" spans="1:13" s="172" customFormat="1" ht="28.5" customHeight="1">
      <c r="A70" s="160">
        <f t="shared" si="3"/>
        <v>60</v>
      </c>
      <c r="B70" s="167" t="s">
        <v>273</v>
      </c>
      <c r="C70" s="162">
        <f t="shared" si="2"/>
        <v>34855</v>
      </c>
      <c r="D70" s="174">
        <v>10000</v>
      </c>
      <c r="E70" s="170">
        <v>24855</v>
      </c>
      <c r="F70" s="174"/>
      <c r="G70" s="174"/>
      <c r="H70" s="174"/>
      <c r="I70" s="174"/>
      <c r="J70" s="174"/>
      <c r="K70" s="174"/>
      <c r="L70" s="174"/>
      <c r="M70" s="171"/>
    </row>
    <row r="71" spans="1:13" s="172" customFormat="1" ht="28.5" customHeight="1">
      <c r="A71" s="160">
        <f t="shared" si="3"/>
        <v>61</v>
      </c>
      <c r="B71" s="167" t="s">
        <v>274</v>
      </c>
      <c r="C71" s="162">
        <f t="shared" si="2"/>
        <v>1960</v>
      </c>
      <c r="D71" s="174"/>
      <c r="E71" s="170">
        <v>1960</v>
      </c>
      <c r="F71" s="174"/>
      <c r="G71" s="174"/>
      <c r="H71" s="174"/>
      <c r="I71" s="174"/>
      <c r="J71" s="174"/>
      <c r="K71" s="174"/>
      <c r="L71" s="174"/>
      <c r="M71" s="171"/>
    </row>
    <row r="72" spans="1:13" s="172" customFormat="1" ht="28.5" customHeight="1">
      <c r="A72" s="160">
        <f t="shared" si="3"/>
        <v>62</v>
      </c>
      <c r="B72" s="175" t="s">
        <v>275</v>
      </c>
      <c r="C72" s="162">
        <f t="shared" si="2"/>
        <v>700</v>
      </c>
      <c r="D72" s="174"/>
      <c r="E72" s="170">
        <v>700</v>
      </c>
      <c r="F72" s="174"/>
      <c r="G72" s="174"/>
      <c r="H72" s="174"/>
      <c r="I72" s="174"/>
      <c r="J72" s="174"/>
      <c r="K72" s="174"/>
      <c r="L72" s="174"/>
      <c r="M72" s="171"/>
    </row>
    <row r="73" spans="1:13" s="172" customFormat="1" ht="28.5" customHeight="1">
      <c r="A73" s="160">
        <f t="shared" si="3"/>
        <v>63</v>
      </c>
      <c r="B73" s="175" t="s">
        <v>276</v>
      </c>
      <c r="C73" s="162">
        <f t="shared" si="2"/>
        <v>1000</v>
      </c>
      <c r="D73" s="174"/>
      <c r="E73" s="170">
        <v>1000</v>
      </c>
      <c r="F73" s="174"/>
      <c r="G73" s="174"/>
      <c r="H73" s="174"/>
      <c r="I73" s="174"/>
      <c r="J73" s="174"/>
      <c r="K73" s="174"/>
      <c r="L73" s="174"/>
      <c r="M73" s="171"/>
    </row>
    <row r="74" spans="1:13" s="172" customFormat="1" ht="28.5" customHeight="1">
      <c r="A74" s="160">
        <f t="shared" si="3"/>
        <v>64</v>
      </c>
      <c r="B74" s="175" t="s">
        <v>277</v>
      </c>
      <c r="C74" s="162">
        <f t="shared" si="2"/>
        <v>700</v>
      </c>
      <c r="D74" s="174"/>
      <c r="E74" s="170">
        <v>700</v>
      </c>
      <c r="F74" s="174"/>
      <c r="G74" s="174"/>
      <c r="H74" s="174"/>
      <c r="I74" s="174"/>
      <c r="J74" s="174"/>
      <c r="K74" s="174"/>
      <c r="L74" s="174"/>
      <c r="M74" s="171"/>
    </row>
    <row r="75" spans="1:13" s="172" customFormat="1" ht="28.5" customHeight="1">
      <c r="A75" s="160">
        <f t="shared" si="3"/>
        <v>65</v>
      </c>
      <c r="B75" s="175" t="s">
        <v>278</v>
      </c>
      <c r="C75" s="162">
        <f t="shared" si="2"/>
        <v>500</v>
      </c>
      <c r="D75" s="174"/>
      <c r="E75" s="170">
        <v>500</v>
      </c>
      <c r="F75" s="174"/>
      <c r="G75" s="174"/>
      <c r="H75" s="174"/>
      <c r="I75" s="174"/>
      <c r="J75" s="174"/>
      <c r="K75" s="174"/>
      <c r="L75" s="174"/>
      <c r="M75" s="171"/>
    </row>
    <row r="76" spans="1:13" s="172" customFormat="1" ht="28.5" customHeight="1">
      <c r="A76" s="160">
        <f t="shared" si="3"/>
        <v>66</v>
      </c>
      <c r="B76" s="175" t="s">
        <v>279</v>
      </c>
      <c r="C76" s="162">
        <f>SUM(D76:J76)</f>
        <v>530</v>
      </c>
      <c r="D76" s="174"/>
      <c r="E76" s="170">
        <v>530</v>
      </c>
      <c r="F76" s="174"/>
      <c r="G76" s="174"/>
      <c r="H76" s="174"/>
      <c r="I76" s="174"/>
      <c r="J76" s="174"/>
      <c r="K76" s="174"/>
      <c r="L76" s="174"/>
      <c r="M76" s="171"/>
    </row>
    <row r="77" spans="1:13" s="172" customFormat="1" ht="28.5" customHeight="1">
      <c r="A77" s="160">
        <f>A76+1</f>
        <v>67</v>
      </c>
      <c r="B77" s="175" t="s">
        <v>280</v>
      </c>
      <c r="C77" s="162">
        <f>SUM(D77:J77)</f>
        <v>0</v>
      </c>
      <c r="D77" s="174"/>
      <c r="E77" s="170">
        <v>0</v>
      </c>
      <c r="F77" s="174"/>
      <c r="G77" s="174"/>
      <c r="H77" s="174"/>
      <c r="I77" s="174"/>
      <c r="J77" s="174"/>
      <c r="K77" s="174"/>
      <c r="L77" s="174"/>
      <c r="M77" s="171"/>
    </row>
    <row r="78" spans="1:13" s="172" customFormat="1" ht="28.5" customHeight="1">
      <c r="A78" s="160">
        <f>A77+1</f>
        <v>68</v>
      </c>
      <c r="B78" s="175" t="s">
        <v>281</v>
      </c>
      <c r="C78" s="162">
        <f>SUM(D78:J78)</f>
        <v>0</v>
      </c>
      <c r="D78" s="174"/>
      <c r="E78" s="170">
        <v>0</v>
      </c>
      <c r="F78" s="174"/>
      <c r="G78" s="174"/>
      <c r="H78" s="174"/>
      <c r="I78" s="174"/>
      <c r="J78" s="174"/>
      <c r="K78" s="174"/>
      <c r="L78" s="174"/>
      <c r="M78" s="171"/>
    </row>
    <row r="79" spans="1:13" s="172" customFormat="1" ht="28.5" customHeight="1">
      <c r="A79" s="160">
        <f>A78+1</f>
        <v>69</v>
      </c>
      <c r="B79" s="175" t="s">
        <v>282</v>
      </c>
      <c r="C79" s="162">
        <f>SUM(D79:J79)</f>
        <v>372094</v>
      </c>
      <c r="D79" s="174"/>
      <c r="E79" s="170">
        <v>372094</v>
      </c>
      <c r="F79" s="174"/>
      <c r="G79" s="174"/>
      <c r="H79" s="174"/>
      <c r="I79" s="174"/>
      <c r="J79" s="174"/>
      <c r="K79" s="174"/>
      <c r="L79" s="174"/>
      <c r="M79" s="171"/>
    </row>
    <row r="80" spans="1:13" s="172" customFormat="1" ht="28.5" customHeight="1">
      <c r="A80" s="160">
        <f>A79+1</f>
        <v>70</v>
      </c>
      <c r="B80" s="175" t="s">
        <v>283</v>
      </c>
      <c r="C80" s="162">
        <f>SUM(D80:J80)</f>
        <v>330612</v>
      </c>
      <c r="D80" s="174"/>
      <c r="E80" s="170">
        <v>330612</v>
      </c>
      <c r="F80" s="174"/>
      <c r="G80" s="174"/>
      <c r="H80" s="174"/>
      <c r="I80" s="174"/>
      <c r="J80" s="174"/>
      <c r="K80" s="174"/>
      <c r="L80" s="174"/>
      <c r="M80" s="171"/>
    </row>
    <row r="81" spans="1:13" s="178" customFormat="1" ht="25.5">
      <c r="A81" s="157" t="s">
        <v>12</v>
      </c>
      <c r="B81" s="176" t="s">
        <v>206</v>
      </c>
      <c r="C81" s="177">
        <f>SUM(D81:M81)</f>
        <v>0</v>
      </c>
      <c r="D81" s="159"/>
      <c r="E81" s="159"/>
      <c r="F81" s="159">
        <v>0</v>
      </c>
      <c r="G81" s="159"/>
      <c r="H81" s="159"/>
      <c r="I81" s="159"/>
      <c r="J81" s="159"/>
      <c r="K81" s="159"/>
      <c r="L81" s="159"/>
      <c r="M81" s="159"/>
    </row>
    <row r="82" spans="1:13" s="178" customFormat="1" ht="25.5">
      <c r="A82" s="157" t="s">
        <v>17</v>
      </c>
      <c r="B82" s="176" t="s">
        <v>207</v>
      </c>
      <c r="C82" s="177">
        <f>SUM(D82:M82)</f>
        <v>1230</v>
      </c>
      <c r="D82" s="159"/>
      <c r="E82" s="159"/>
      <c r="F82" s="159"/>
      <c r="G82" s="159">
        <f>'[2]Biểu 37'!C37</f>
        <v>1230</v>
      </c>
      <c r="H82" s="159"/>
      <c r="I82" s="159"/>
      <c r="J82" s="159"/>
      <c r="K82" s="159"/>
      <c r="L82" s="159"/>
      <c r="M82" s="159"/>
    </row>
    <row r="83" spans="1:13" s="178" customFormat="1" ht="20.25" customHeight="1">
      <c r="A83" s="157" t="s">
        <v>19</v>
      </c>
      <c r="B83" s="176" t="s">
        <v>208</v>
      </c>
      <c r="C83" s="177">
        <f>SUM(D83:M83)</f>
        <v>112319.91836734694</v>
      </c>
      <c r="D83" s="159"/>
      <c r="E83" s="159"/>
      <c r="F83" s="159"/>
      <c r="G83" s="159"/>
      <c r="H83" s="159">
        <v>112319.91836734694</v>
      </c>
      <c r="I83" s="159"/>
      <c r="J83" s="159"/>
      <c r="K83" s="159"/>
      <c r="L83" s="159"/>
      <c r="M83" s="159"/>
    </row>
    <row r="84" spans="1:13" s="178" customFormat="1" ht="25.5">
      <c r="A84" s="157" t="s">
        <v>21</v>
      </c>
      <c r="B84" s="176" t="s">
        <v>209</v>
      </c>
      <c r="C84" s="177">
        <f>SUM(D84:M84)</f>
        <v>0</v>
      </c>
      <c r="D84" s="159"/>
      <c r="E84" s="159"/>
      <c r="F84" s="159"/>
      <c r="G84" s="159"/>
      <c r="H84" s="159"/>
      <c r="I84" s="159">
        <f>'[2]Biểu 37'!C39</f>
        <v>0</v>
      </c>
      <c r="J84" s="159"/>
      <c r="K84" s="159"/>
      <c r="L84" s="159"/>
      <c r="M84" s="159"/>
    </row>
    <row r="85" spans="1:13" s="178" customFormat="1" ht="25.5">
      <c r="A85" s="157" t="s">
        <v>134</v>
      </c>
      <c r="B85" s="176" t="s">
        <v>284</v>
      </c>
      <c r="C85" s="177">
        <f>SUM(D85:M85)</f>
        <v>1206616</v>
      </c>
      <c r="D85" s="159"/>
      <c r="E85" s="159">
        <v>1206616</v>
      </c>
      <c r="F85" s="159"/>
      <c r="G85" s="159"/>
      <c r="H85" s="159"/>
      <c r="I85" s="159"/>
      <c r="J85" s="159"/>
      <c r="K85" s="159"/>
      <c r="L85" s="159"/>
      <c r="M85" s="159"/>
    </row>
    <row r="86" spans="1:13" s="178" customFormat="1" ht="25.5">
      <c r="A86" s="179" t="s">
        <v>198</v>
      </c>
      <c r="B86" s="180" t="s">
        <v>211</v>
      </c>
      <c r="C86" s="181">
        <f>SUM(D86:M86)</f>
        <v>0</v>
      </c>
      <c r="D86" s="181"/>
      <c r="E86" s="181"/>
      <c r="F86" s="181"/>
      <c r="G86" s="181"/>
      <c r="H86" s="181"/>
      <c r="I86" s="181"/>
      <c r="J86" s="181"/>
      <c r="K86" s="181"/>
      <c r="L86" s="181"/>
      <c r="M86" s="181">
        <v>0</v>
      </c>
    </row>
  </sheetData>
  <sheetProtection/>
  <mergeCells count="15">
    <mergeCell ref="K1:M1"/>
    <mergeCell ref="A2:M2"/>
    <mergeCell ref="A3:M3"/>
    <mergeCell ref="J5:L5"/>
    <mergeCell ref="A6:A7"/>
    <mergeCell ref="B6:B7"/>
    <mergeCell ref="C6:C7"/>
    <mergeCell ref="D6:D7"/>
    <mergeCell ref="E6:E7"/>
    <mergeCell ref="F6:F7"/>
    <mergeCell ref="G6:G7"/>
    <mergeCell ref="H6:H7"/>
    <mergeCell ref="I6:I7"/>
    <mergeCell ref="J6:L6"/>
    <mergeCell ref="M6:M7"/>
  </mergeCells>
  <printOptions/>
  <pageMargins left="0.7" right="0.2" top="0.25" bottom="0.2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22"/>
  <sheetViews>
    <sheetView tabSelected="1" zoomScalePageLayoutView="0" workbookViewId="0" topLeftCell="A1">
      <selection activeCell="A3" sqref="A3:R3"/>
    </sheetView>
  </sheetViews>
  <sheetFormatPr defaultColWidth="8.25390625" defaultRowHeight="15.75"/>
  <cols>
    <col min="1" max="1" width="2.50390625" style="184" customWidth="1"/>
    <col min="2" max="2" width="25.75390625" style="185" customWidth="1"/>
    <col min="3" max="11" width="9.375" style="185" customWidth="1"/>
    <col min="12" max="13" width="9.375" style="545" customWidth="1"/>
    <col min="14" max="18" width="9.375" style="185" customWidth="1"/>
    <col min="19" max="16384" width="8.25390625" style="185" customWidth="1"/>
  </cols>
  <sheetData>
    <row r="1" spans="14:18" ht="16.5">
      <c r="N1" s="586" t="s">
        <v>285</v>
      </c>
      <c r="O1" s="586"/>
      <c r="P1" s="586"/>
      <c r="Q1" s="586"/>
      <c r="R1" s="586"/>
    </row>
    <row r="2" spans="1:18" ht="43.5" customHeight="1">
      <c r="A2" s="590" t="s">
        <v>286</v>
      </c>
      <c r="B2" s="590"/>
      <c r="C2" s="590"/>
      <c r="D2" s="590"/>
      <c r="E2" s="590"/>
      <c r="F2" s="590"/>
      <c r="G2" s="590"/>
      <c r="H2" s="590"/>
      <c r="I2" s="590"/>
      <c r="J2" s="590"/>
      <c r="K2" s="590"/>
      <c r="L2" s="590"/>
      <c r="M2" s="590"/>
      <c r="N2" s="590"/>
      <c r="O2" s="590"/>
      <c r="P2" s="590"/>
      <c r="Q2" s="590"/>
      <c r="R2" s="590"/>
    </row>
    <row r="3" spans="1:18" ht="18.75" customHeight="1">
      <c r="A3" s="591" t="str">
        <f>'CK46'!A3:C3</f>
        <v>(Kèm theo Công văn số: 4330 /STC-QLNS ngày 27/12/2021 của Sở Tài chính Hải Dương)</v>
      </c>
      <c r="B3" s="591"/>
      <c r="C3" s="591"/>
      <c r="D3" s="591"/>
      <c r="E3" s="591"/>
      <c r="F3" s="591"/>
      <c r="G3" s="591"/>
      <c r="H3" s="591"/>
      <c r="I3" s="591"/>
      <c r="J3" s="591"/>
      <c r="K3" s="591"/>
      <c r="L3" s="591"/>
      <c r="M3" s="591"/>
      <c r="N3" s="591"/>
      <c r="O3" s="591"/>
      <c r="P3" s="591"/>
      <c r="Q3" s="591"/>
      <c r="R3" s="591"/>
    </row>
    <row r="4" spans="1:15" ht="12">
      <c r="A4" s="186"/>
      <c r="B4" s="186"/>
      <c r="C4" s="186"/>
      <c r="D4" s="186"/>
      <c r="E4" s="186"/>
      <c r="F4" s="186"/>
      <c r="G4" s="186"/>
      <c r="H4" s="186"/>
      <c r="I4" s="186"/>
      <c r="J4" s="186"/>
      <c r="K4" s="186"/>
      <c r="L4" s="546"/>
      <c r="M4" s="546"/>
      <c r="N4" s="186"/>
      <c r="O4" s="186"/>
    </row>
    <row r="5" spans="16:18" ht="12.75">
      <c r="P5" s="593" t="s">
        <v>201</v>
      </c>
      <c r="Q5" s="593"/>
      <c r="R5" s="593"/>
    </row>
    <row r="6" spans="1:18" s="187" customFormat="1" ht="26.25" customHeight="1">
      <c r="A6" s="587" t="s">
        <v>3</v>
      </c>
      <c r="B6" s="587" t="s">
        <v>287</v>
      </c>
      <c r="C6" s="587" t="s">
        <v>288</v>
      </c>
      <c r="D6" s="587" t="s">
        <v>126</v>
      </c>
      <c r="E6" s="587" t="s">
        <v>174</v>
      </c>
      <c r="F6" s="587" t="s">
        <v>176</v>
      </c>
      <c r="G6" s="587" t="s">
        <v>178</v>
      </c>
      <c r="H6" s="587" t="s">
        <v>180</v>
      </c>
      <c r="I6" s="587" t="s">
        <v>182</v>
      </c>
      <c r="J6" s="587" t="s">
        <v>184</v>
      </c>
      <c r="K6" s="587" t="s">
        <v>186</v>
      </c>
      <c r="L6" s="592" t="s">
        <v>289</v>
      </c>
      <c r="M6" s="592"/>
      <c r="N6" s="587" t="s">
        <v>290</v>
      </c>
      <c r="O6" s="587" t="s">
        <v>190</v>
      </c>
      <c r="P6" s="588" t="s">
        <v>291</v>
      </c>
      <c r="Q6" s="588" t="s">
        <v>292</v>
      </c>
      <c r="R6" s="588" t="s">
        <v>192</v>
      </c>
    </row>
    <row r="7" spans="1:18" s="187" customFormat="1" ht="51.75" customHeight="1">
      <c r="A7" s="587"/>
      <c r="B7" s="587"/>
      <c r="C7" s="587"/>
      <c r="D7" s="587"/>
      <c r="E7" s="587"/>
      <c r="F7" s="587"/>
      <c r="G7" s="587"/>
      <c r="H7" s="587"/>
      <c r="I7" s="587"/>
      <c r="J7" s="587"/>
      <c r="K7" s="587"/>
      <c r="L7" s="547" t="s">
        <v>293</v>
      </c>
      <c r="M7" s="547" t="s">
        <v>294</v>
      </c>
      <c r="N7" s="587"/>
      <c r="O7" s="587"/>
      <c r="P7" s="589"/>
      <c r="Q7" s="589"/>
      <c r="R7" s="589"/>
    </row>
    <row r="8" spans="1:18" ht="21" customHeight="1">
      <c r="A8" s="188" t="s">
        <v>6</v>
      </c>
      <c r="B8" s="188" t="s">
        <v>23</v>
      </c>
      <c r="C8" s="188">
        <v>1</v>
      </c>
      <c r="D8" s="188">
        <v>2</v>
      </c>
      <c r="E8" s="188">
        <v>3</v>
      </c>
      <c r="F8" s="188">
        <v>4</v>
      </c>
      <c r="G8" s="188">
        <v>5</v>
      </c>
      <c r="H8" s="188">
        <v>6</v>
      </c>
      <c r="I8" s="188">
        <v>7</v>
      </c>
      <c r="J8" s="188">
        <v>8</v>
      </c>
      <c r="K8" s="188" t="s">
        <v>636</v>
      </c>
      <c r="L8" s="548">
        <v>10</v>
      </c>
      <c r="M8" s="548">
        <v>11</v>
      </c>
      <c r="N8" s="188">
        <v>12</v>
      </c>
      <c r="O8" s="188">
        <v>13</v>
      </c>
      <c r="P8" s="189">
        <v>14</v>
      </c>
      <c r="Q8" s="189">
        <v>15</v>
      </c>
      <c r="R8" s="189">
        <v>16</v>
      </c>
    </row>
    <row r="9" spans="1:18" s="553" customFormat="1" ht="26.25" customHeight="1">
      <c r="A9" s="190"/>
      <c r="B9" s="190" t="s">
        <v>212</v>
      </c>
      <c r="C9" s="551">
        <f aca="true" t="shared" si="0" ref="C9:R9">SUM(C10:C22)</f>
        <v>979449.2546430002</v>
      </c>
      <c r="D9" s="551">
        <f t="shared" si="0"/>
        <v>6471.508999999998</v>
      </c>
      <c r="E9" s="551">
        <f t="shared" si="0"/>
        <v>0</v>
      </c>
      <c r="F9" s="551">
        <f t="shared" si="0"/>
        <v>60226</v>
      </c>
      <c r="G9" s="551">
        <f t="shared" si="0"/>
        <v>40954.278999999995</v>
      </c>
      <c r="H9" s="551">
        <f t="shared" si="0"/>
        <v>0</v>
      </c>
      <c r="I9" s="551">
        <f t="shared" si="0"/>
        <v>0</v>
      </c>
      <c r="J9" s="551">
        <f t="shared" si="0"/>
        <v>10000</v>
      </c>
      <c r="K9" s="551">
        <f t="shared" si="0"/>
        <v>707543.5530000001</v>
      </c>
      <c r="L9" s="552">
        <f t="shared" si="0"/>
        <v>479348.049</v>
      </c>
      <c r="M9" s="552">
        <f t="shared" si="0"/>
        <v>13315.108999999999</v>
      </c>
      <c r="N9" s="551">
        <f t="shared" si="0"/>
        <v>10918.487999999998</v>
      </c>
      <c r="O9" s="551">
        <f t="shared" si="0"/>
        <v>0</v>
      </c>
      <c r="P9" s="551">
        <f t="shared" si="0"/>
        <v>41412.12099999999</v>
      </c>
      <c r="Q9" s="551">
        <f t="shared" si="0"/>
        <v>10000</v>
      </c>
      <c r="R9" s="551">
        <f t="shared" si="0"/>
        <v>91923.304643</v>
      </c>
    </row>
    <row r="10" spans="1:18" s="536" customFormat="1" ht="39.75" customHeight="1">
      <c r="A10" s="530">
        <v>1</v>
      </c>
      <c r="B10" s="531" t="s">
        <v>216</v>
      </c>
      <c r="C10" s="532">
        <f>SUM(D10:K10)+SUM(N10:R10)</f>
        <v>21923.304643</v>
      </c>
      <c r="D10" s="533"/>
      <c r="E10" s="534"/>
      <c r="F10" s="534"/>
      <c r="G10" s="534"/>
      <c r="H10" s="534"/>
      <c r="I10" s="534"/>
      <c r="J10" s="534"/>
      <c r="K10" s="534"/>
      <c r="L10" s="549"/>
      <c r="M10" s="549"/>
      <c r="N10" s="534"/>
      <c r="O10" s="534"/>
      <c r="P10" s="535"/>
      <c r="Q10" s="535"/>
      <c r="R10" s="535">
        <v>21923.304643</v>
      </c>
    </row>
    <row r="11" spans="1:18" s="536" customFormat="1" ht="39.75" customHeight="1">
      <c r="A11" s="530">
        <f>A10+1</f>
        <v>2</v>
      </c>
      <c r="B11" s="534" t="s">
        <v>217</v>
      </c>
      <c r="C11" s="532">
        <f aca="true" t="shared" si="1" ref="C11:C22">SUM(D11:K11)+SUM(N11:R11)</f>
        <v>50000</v>
      </c>
      <c r="D11" s="533"/>
      <c r="E11" s="534"/>
      <c r="F11" s="534"/>
      <c r="G11" s="534"/>
      <c r="H11" s="534"/>
      <c r="I11" s="534"/>
      <c r="J11" s="534"/>
      <c r="K11" s="534"/>
      <c r="L11" s="549"/>
      <c r="M11" s="549"/>
      <c r="N11" s="534"/>
      <c r="O11" s="534"/>
      <c r="P11" s="535"/>
      <c r="Q11" s="535"/>
      <c r="R11" s="535">
        <v>50000</v>
      </c>
    </row>
    <row r="12" spans="1:18" s="536" customFormat="1" ht="39.75" customHeight="1">
      <c r="A12" s="530">
        <f aca="true" t="shared" si="2" ref="A12:A22">A11+1</f>
        <v>3</v>
      </c>
      <c r="B12" s="530" t="s">
        <v>218</v>
      </c>
      <c r="C12" s="532">
        <f t="shared" si="1"/>
        <v>606184.3350000001</v>
      </c>
      <c r="D12" s="533">
        <v>2366.08</v>
      </c>
      <c r="E12" s="534"/>
      <c r="F12" s="534">
        <v>60226</v>
      </c>
      <c r="G12" s="534">
        <v>40954.278999999995</v>
      </c>
      <c r="H12" s="534"/>
      <c r="I12" s="534"/>
      <c r="J12" s="534"/>
      <c r="K12" s="534">
        <v>491719.488</v>
      </c>
      <c r="L12" s="549">
        <v>474348.049</v>
      </c>
      <c r="M12" s="549">
        <v>13315.108999999999</v>
      </c>
      <c r="N12" s="534">
        <v>10918.487999999998</v>
      </c>
      <c r="O12" s="534"/>
      <c r="P12" s="535"/>
      <c r="Q12" s="535"/>
      <c r="R12" s="535"/>
    </row>
    <row r="13" spans="1:18" s="536" customFormat="1" ht="39.75" customHeight="1">
      <c r="A13" s="530">
        <f t="shared" si="2"/>
        <v>4</v>
      </c>
      <c r="B13" s="538" t="s">
        <v>271</v>
      </c>
      <c r="C13" s="532">
        <f t="shared" si="1"/>
        <v>41412.12099999999</v>
      </c>
      <c r="D13" s="533"/>
      <c r="E13" s="534"/>
      <c r="F13" s="534"/>
      <c r="G13" s="534"/>
      <c r="H13" s="534"/>
      <c r="I13" s="534"/>
      <c r="J13" s="534"/>
      <c r="K13" s="534"/>
      <c r="L13" s="549"/>
      <c r="M13" s="549"/>
      <c r="N13" s="534"/>
      <c r="O13" s="534"/>
      <c r="P13" s="535">
        <v>41412.12099999999</v>
      </c>
      <c r="Q13" s="535"/>
      <c r="R13" s="535"/>
    </row>
    <row r="14" spans="1:18" s="536" customFormat="1" ht="39.75" customHeight="1">
      <c r="A14" s="530">
        <f t="shared" si="2"/>
        <v>5</v>
      </c>
      <c r="B14" s="537" t="s">
        <v>273</v>
      </c>
      <c r="C14" s="532">
        <f t="shared" si="1"/>
        <v>10000</v>
      </c>
      <c r="D14" s="533"/>
      <c r="E14" s="534"/>
      <c r="F14" s="534"/>
      <c r="G14" s="534"/>
      <c r="H14" s="534"/>
      <c r="I14" s="534"/>
      <c r="J14" s="534"/>
      <c r="K14" s="534"/>
      <c r="L14" s="549"/>
      <c r="M14" s="549"/>
      <c r="N14" s="534"/>
      <c r="O14" s="534"/>
      <c r="P14" s="535"/>
      <c r="Q14" s="535">
        <v>10000</v>
      </c>
      <c r="R14" s="535"/>
    </row>
    <row r="15" spans="1:18" s="536" customFormat="1" ht="39.75" customHeight="1">
      <c r="A15" s="530">
        <f t="shared" si="2"/>
        <v>6</v>
      </c>
      <c r="B15" s="537" t="s">
        <v>234</v>
      </c>
      <c r="C15" s="532">
        <f t="shared" si="1"/>
        <v>3344.225999999999</v>
      </c>
      <c r="D15" s="533">
        <v>3344.225999999999</v>
      </c>
      <c r="E15" s="534"/>
      <c r="F15" s="534"/>
      <c r="G15" s="534"/>
      <c r="H15" s="534"/>
      <c r="I15" s="534"/>
      <c r="J15" s="534"/>
      <c r="K15" s="534"/>
      <c r="L15" s="549"/>
      <c r="M15" s="549"/>
      <c r="N15" s="534"/>
      <c r="O15" s="534"/>
      <c r="P15" s="535"/>
      <c r="Q15" s="535"/>
      <c r="R15" s="535"/>
    </row>
    <row r="16" spans="1:18" s="536" customFormat="1" ht="39.75" customHeight="1">
      <c r="A16" s="530">
        <f t="shared" si="2"/>
        <v>7</v>
      </c>
      <c r="B16" s="537" t="s">
        <v>219</v>
      </c>
      <c r="C16" s="532">
        <f t="shared" si="1"/>
        <v>294.495</v>
      </c>
      <c r="D16" s="533">
        <v>294.495</v>
      </c>
      <c r="E16" s="534"/>
      <c r="F16" s="534"/>
      <c r="G16" s="534"/>
      <c r="H16" s="534"/>
      <c r="I16" s="534"/>
      <c r="J16" s="534"/>
      <c r="K16" s="534"/>
      <c r="L16" s="549"/>
      <c r="M16" s="549"/>
      <c r="N16" s="534"/>
      <c r="O16" s="534"/>
      <c r="P16" s="535"/>
      <c r="Q16" s="535"/>
      <c r="R16" s="535"/>
    </row>
    <row r="17" spans="1:18" s="536" customFormat="1" ht="39.75" customHeight="1">
      <c r="A17" s="530">
        <f t="shared" si="2"/>
        <v>8</v>
      </c>
      <c r="B17" s="537" t="s">
        <v>235</v>
      </c>
      <c r="C17" s="532">
        <f t="shared" si="1"/>
        <v>466.708</v>
      </c>
      <c r="D17" s="533">
        <v>466.708</v>
      </c>
      <c r="E17" s="534"/>
      <c r="F17" s="534"/>
      <c r="G17" s="534"/>
      <c r="H17" s="534"/>
      <c r="I17" s="534"/>
      <c r="J17" s="534"/>
      <c r="K17" s="534"/>
      <c r="L17" s="549"/>
      <c r="M17" s="549"/>
      <c r="N17" s="534"/>
      <c r="O17" s="534"/>
      <c r="P17" s="535"/>
      <c r="Q17" s="535"/>
      <c r="R17" s="535"/>
    </row>
    <row r="18" spans="1:18" s="536" customFormat="1" ht="39.75" customHeight="1">
      <c r="A18" s="530">
        <f t="shared" si="2"/>
        <v>9</v>
      </c>
      <c r="B18" s="537" t="s">
        <v>220</v>
      </c>
      <c r="C18" s="532">
        <f t="shared" si="1"/>
        <v>11836.748</v>
      </c>
      <c r="D18" s="533"/>
      <c r="E18" s="534"/>
      <c r="F18" s="534"/>
      <c r="G18" s="534"/>
      <c r="H18" s="534"/>
      <c r="I18" s="534"/>
      <c r="J18" s="534"/>
      <c r="K18" s="534">
        <v>11836.748</v>
      </c>
      <c r="L18" s="549">
        <v>5000</v>
      </c>
      <c r="M18" s="549"/>
      <c r="N18" s="534"/>
      <c r="O18" s="534"/>
      <c r="P18" s="535"/>
      <c r="Q18" s="535"/>
      <c r="R18" s="535"/>
    </row>
    <row r="19" spans="1:18" s="536" customFormat="1" ht="39.75" customHeight="1">
      <c r="A19" s="530">
        <f t="shared" si="2"/>
        <v>10</v>
      </c>
      <c r="B19" s="537" t="s">
        <v>221</v>
      </c>
      <c r="C19" s="532">
        <f t="shared" si="1"/>
        <v>6629.9389999999985</v>
      </c>
      <c r="D19" s="533"/>
      <c r="E19" s="534"/>
      <c r="F19" s="534"/>
      <c r="G19" s="534"/>
      <c r="H19" s="534"/>
      <c r="I19" s="534"/>
      <c r="J19" s="534"/>
      <c r="K19" s="534">
        <v>6629.9389999999985</v>
      </c>
      <c r="L19" s="549"/>
      <c r="M19" s="549"/>
      <c r="N19" s="534"/>
      <c r="O19" s="534"/>
      <c r="P19" s="535"/>
      <c r="Q19" s="535"/>
      <c r="R19" s="535"/>
    </row>
    <row r="20" spans="1:18" s="536" customFormat="1" ht="39.75" customHeight="1">
      <c r="A20" s="530">
        <f t="shared" si="2"/>
        <v>11</v>
      </c>
      <c r="B20" s="537" t="s">
        <v>295</v>
      </c>
      <c r="C20" s="532">
        <f t="shared" si="1"/>
        <v>10000</v>
      </c>
      <c r="D20" s="533"/>
      <c r="E20" s="534"/>
      <c r="F20" s="534"/>
      <c r="G20" s="534"/>
      <c r="H20" s="534"/>
      <c r="I20" s="534"/>
      <c r="J20" s="534">
        <v>10000</v>
      </c>
      <c r="K20" s="534"/>
      <c r="L20" s="549"/>
      <c r="M20" s="549"/>
      <c r="N20" s="534"/>
      <c r="O20" s="534"/>
      <c r="P20" s="535"/>
      <c r="Q20" s="535"/>
      <c r="R20" s="535"/>
    </row>
    <row r="21" spans="1:18" s="536" customFormat="1" ht="39.75" customHeight="1">
      <c r="A21" s="530">
        <f t="shared" si="2"/>
        <v>12</v>
      </c>
      <c r="B21" s="537" t="s">
        <v>232</v>
      </c>
      <c r="C21" s="532">
        <f t="shared" si="1"/>
        <v>197357.378</v>
      </c>
      <c r="D21" s="533"/>
      <c r="E21" s="534"/>
      <c r="F21" s="534"/>
      <c r="G21" s="534"/>
      <c r="H21" s="534"/>
      <c r="I21" s="534"/>
      <c r="J21" s="534"/>
      <c r="K21" s="534">
        <v>197357.378</v>
      </c>
      <c r="L21" s="549"/>
      <c r="M21" s="549"/>
      <c r="N21" s="534"/>
      <c r="O21" s="534"/>
      <c r="P21" s="535"/>
      <c r="Q21" s="535"/>
      <c r="R21" s="535"/>
    </row>
    <row r="22" spans="1:18" s="536" customFormat="1" ht="39.75" customHeight="1">
      <c r="A22" s="539">
        <f t="shared" si="2"/>
        <v>13</v>
      </c>
      <c r="B22" s="540" t="s">
        <v>223</v>
      </c>
      <c r="C22" s="541">
        <f t="shared" si="1"/>
        <v>20000</v>
      </c>
      <c r="D22" s="542"/>
      <c r="E22" s="543"/>
      <c r="F22" s="543"/>
      <c r="G22" s="543"/>
      <c r="H22" s="543"/>
      <c r="I22" s="543"/>
      <c r="J22" s="543"/>
      <c r="K22" s="543"/>
      <c r="L22" s="550"/>
      <c r="M22" s="550"/>
      <c r="N22" s="543"/>
      <c r="O22" s="543"/>
      <c r="P22" s="544"/>
      <c r="Q22" s="544"/>
      <c r="R22" s="544">
        <v>20000</v>
      </c>
    </row>
  </sheetData>
  <sheetProtection/>
  <mergeCells count="21">
    <mergeCell ref="B6:B7"/>
    <mergeCell ref="C6:C7"/>
    <mergeCell ref="D6:D7"/>
    <mergeCell ref="E6:E7"/>
    <mergeCell ref="F6:F7"/>
    <mergeCell ref="N1:R1"/>
    <mergeCell ref="N6:N7"/>
    <mergeCell ref="O6:O7"/>
    <mergeCell ref="P6:P7"/>
    <mergeCell ref="Q6:Q7"/>
    <mergeCell ref="R6:R7"/>
    <mergeCell ref="A2:R2"/>
    <mergeCell ref="A3:R3"/>
    <mergeCell ref="G6:G7"/>
    <mergeCell ref="H6:H7"/>
    <mergeCell ref="I6:I7"/>
    <mergeCell ref="J6:J7"/>
    <mergeCell ref="K6:K7"/>
    <mergeCell ref="L6:M6"/>
    <mergeCell ref="P5:R5"/>
    <mergeCell ref="A6:A7"/>
  </mergeCells>
  <printOptions/>
  <pageMargins left="0.05" right="0.05" top="0.25" bottom="0.2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X300"/>
  <sheetViews>
    <sheetView zoomScalePageLayoutView="0" workbookViewId="0" topLeftCell="F1">
      <selection activeCell="A5" sqref="A5"/>
    </sheetView>
  </sheetViews>
  <sheetFormatPr defaultColWidth="8.25390625" defaultRowHeight="15.75"/>
  <cols>
    <col min="1" max="1" width="4.00390625" style="191" customWidth="1"/>
    <col min="2" max="2" width="28.25390625" style="192" customWidth="1"/>
    <col min="3" max="3" width="8.50390625" style="200" customWidth="1"/>
    <col min="4" max="4" width="7.875" style="199" customWidth="1"/>
    <col min="5" max="5" width="7.75390625" style="200" customWidth="1"/>
    <col min="6" max="6" width="8.75390625" style="200" customWidth="1"/>
    <col min="7" max="7" width="7.375" style="200" customWidth="1"/>
    <col min="8" max="8" width="6.00390625" style="200" customWidth="1"/>
    <col min="9" max="9" width="6.25390625" style="200" customWidth="1"/>
    <col min="10" max="10" width="7.125" style="200" customWidth="1"/>
    <col min="11" max="11" width="8.25390625" style="200" customWidth="1"/>
    <col min="12" max="12" width="7.50390625" style="525" customWidth="1"/>
    <col min="13" max="14" width="7.125" style="525" customWidth="1"/>
    <col min="15" max="15" width="8.25390625" style="200" customWidth="1"/>
    <col min="16" max="16" width="7.25390625" style="200" customWidth="1"/>
    <col min="17" max="17" width="8.25390625" style="200" customWidth="1"/>
    <col min="18" max="20" width="7.125" style="200" customWidth="1"/>
    <col min="21" max="21" width="19.00390625" style="197" customWidth="1"/>
    <col min="22" max="22" width="15.75390625" style="197" customWidth="1"/>
    <col min="23" max="23" width="9.50390625" style="197" bestFit="1" customWidth="1"/>
    <col min="24" max="16384" width="8.25390625" style="197" customWidth="1"/>
  </cols>
  <sheetData>
    <row r="1" spans="1:21" ht="18.75" customHeight="1">
      <c r="A1" s="496"/>
      <c r="B1" s="497"/>
      <c r="C1" s="193"/>
      <c r="D1" s="194"/>
      <c r="E1" s="193"/>
      <c r="F1" s="195"/>
      <c r="G1" s="195"/>
      <c r="H1" s="195"/>
      <c r="I1" s="195"/>
      <c r="J1" s="193"/>
      <c r="K1" s="193"/>
      <c r="L1" s="518"/>
      <c r="M1" s="518"/>
      <c r="N1" s="518"/>
      <c r="O1" s="196"/>
      <c r="P1" s="196"/>
      <c r="Q1" s="586" t="s">
        <v>634</v>
      </c>
      <c r="R1" s="586"/>
      <c r="S1" s="602"/>
      <c r="T1" s="602"/>
      <c r="U1" s="200"/>
    </row>
    <row r="2" spans="1:21" ht="18.75" customHeight="1">
      <c r="A2" s="595" t="s">
        <v>296</v>
      </c>
      <c r="B2" s="595"/>
      <c r="C2" s="595"/>
      <c r="D2" s="595"/>
      <c r="E2" s="595"/>
      <c r="F2" s="595"/>
      <c r="G2" s="595"/>
      <c r="H2" s="595"/>
      <c r="I2" s="595"/>
      <c r="J2" s="595"/>
      <c r="K2" s="595"/>
      <c r="L2" s="595"/>
      <c r="M2" s="595"/>
      <c r="N2" s="595"/>
      <c r="O2" s="595"/>
      <c r="P2" s="595"/>
      <c r="Q2" s="595"/>
      <c r="R2" s="595"/>
      <c r="S2" s="595"/>
      <c r="T2" s="595"/>
      <c r="U2" s="200"/>
    </row>
    <row r="3" spans="1:21" ht="18.75" customHeight="1">
      <c r="A3" s="596" t="s">
        <v>297</v>
      </c>
      <c r="B3" s="596"/>
      <c r="C3" s="596"/>
      <c r="D3" s="596"/>
      <c r="E3" s="596"/>
      <c r="F3" s="596"/>
      <c r="G3" s="596"/>
      <c r="H3" s="596"/>
      <c r="I3" s="596"/>
      <c r="J3" s="596"/>
      <c r="K3" s="596"/>
      <c r="L3" s="596"/>
      <c r="M3" s="596"/>
      <c r="N3" s="596"/>
      <c r="O3" s="596"/>
      <c r="P3" s="596"/>
      <c r="Q3" s="596"/>
      <c r="R3" s="596"/>
      <c r="S3" s="596"/>
      <c r="T3" s="596"/>
      <c r="U3" s="200"/>
    </row>
    <row r="4" spans="1:21" ht="18.75" customHeight="1">
      <c r="A4" s="597" t="str">
        <f>'CK46'!A3:C3</f>
        <v>(Kèm theo Công văn số: 4330 /STC-QLNS ngày 27/12/2021 của Sở Tài chính Hải Dương)</v>
      </c>
      <c r="B4" s="597"/>
      <c r="C4" s="597"/>
      <c r="D4" s="597"/>
      <c r="E4" s="597"/>
      <c r="F4" s="597"/>
      <c r="G4" s="597"/>
      <c r="H4" s="597"/>
      <c r="I4" s="597"/>
      <c r="J4" s="597"/>
      <c r="K4" s="597"/>
      <c r="L4" s="597"/>
      <c r="M4" s="597"/>
      <c r="N4" s="597"/>
      <c r="O4" s="597"/>
      <c r="P4" s="597"/>
      <c r="Q4" s="597"/>
      <c r="R4" s="597"/>
      <c r="S4" s="597"/>
      <c r="T4" s="597"/>
      <c r="U4" s="200"/>
    </row>
    <row r="5" spans="1:21" ht="18.75" customHeight="1">
      <c r="A5" s="496"/>
      <c r="B5" s="497"/>
      <c r="C5" s="198"/>
      <c r="F5" s="201"/>
      <c r="G5" s="201"/>
      <c r="H5" s="201"/>
      <c r="I5" s="201"/>
      <c r="J5" s="201"/>
      <c r="K5" s="201"/>
      <c r="L5" s="201"/>
      <c r="M5" s="201"/>
      <c r="N5" s="201"/>
      <c r="O5" s="201"/>
      <c r="P5" s="201"/>
      <c r="Q5" s="201"/>
      <c r="S5" s="201"/>
      <c r="T5" s="202" t="s">
        <v>201</v>
      </c>
      <c r="U5" s="200"/>
    </row>
    <row r="6" spans="1:21" s="203" customFormat="1" ht="18.75" customHeight="1">
      <c r="A6" s="598" t="s">
        <v>3</v>
      </c>
      <c r="B6" s="598" t="s">
        <v>298</v>
      </c>
      <c r="C6" s="601" t="s">
        <v>288</v>
      </c>
      <c r="D6" s="609" t="s">
        <v>299</v>
      </c>
      <c r="E6" s="594" t="s">
        <v>300</v>
      </c>
      <c r="F6" s="594" t="s">
        <v>176</v>
      </c>
      <c r="G6" s="594" t="s">
        <v>178</v>
      </c>
      <c r="H6" s="594" t="s">
        <v>180</v>
      </c>
      <c r="I6" s="606" t="s">
        <v>182</v>
      </c>
      <c r="J6" s="594" t="s">
        <v>184</v>
      </c>
      <c r="K6" s="594" t="s">
        <v>186</v>
      </c>
      <c r="L6" s="610" t="s">
        <v>289</v>
      </c>
      <c r="M6" s="611"/>
      <c r="N6" s="612"/>
      <c r="O6" s="594" t="s">
        <v>196</v>
      </c>
      <c r="P6" s="594" t="s">
        <v>190</v>
      </c>
      <c r="Q6" s="594" t="s">
        <v>301</v>
      </c>
      <c r="R6" s="594" t="s">
        <v>302</v>
      </c>
      <c r="S6" s="594" t="s">
        <v>292</v>
      </c>
      <c r="T6" s="594" t="s">
        <v>303</v>
      </c>
      <c r="U6" s="497"/>
    </row>
    <row r="7" spans="1:21" s="203" customFormat="1" ht="18.75" customHeight="1">
      <c r="A7" s="599"/>
      <c r="B7" s="599"/>
      <c r="C7" s="601"/>
      <c r="D7" s="609"/>
      <c r="E7" s="594"/>
      <c r="F7" s="594"/>
      <c r="G7" s="594"/>
      <c r="H7" s="594"/>
      <c r="I7" s="607"/>
      <c r="J7" s="594"/>
      <c r="K7" s="594"/>
      <c r="L7" s="603" t="s">
        <v>293</v>
      </c>
      <c r="M7" s="603" t="s">
        <v>304</v>
      </c>
      <c r="N7" s="603" t="s">
        <v>186</v>
      </c>
      <c r="O7" s="594"/>
      <c r="P7" s="594"/>
      <c r="Q7" s="594"/>
      <c r="R7" s="594"/>
      <c r="S7" s="594"/>
      <c r="T7" s="594"/>
      <c r="U7" s="497"/>
    </row>
    <row r="8" spans="1:22" s="203" customFormat="1" ht="18.75" customHeight="1">
      <c r="A8" s="599"/>
      <c r="B8" s="599"/>
      <c r="C8" s="601"/>
      <c r="D8" s="609"/>
      <c r="E8" s="594"/>
      <c r="F8" s="594"/>
      <c r="G8" s="594"/>
      <c r="H8" s="594"/>
      <c r="I8" s="607"/>
      <c r="J8" s="594"/>
      <c r="K8" s="594"/>
      <c r="L8" s="604"/>
      <c r="M8" s="604"/>
      <c r="N8" s="604"/>
      <c r="O8" s="594"/>
      <c r="P8" s="594"/>
      <c r="Q8" s="594"/>
      <c r="R8" s="594"/>
      <c r="S8" s="594"/>
      <c r="T8" s="594"/>
      <c r="U8" s="497"/>
      <c r="V8" s="204"/>
    </row>
    <row r="9" spans="1:21" s="205" customFormat="1" ht="49.5" customHeight="1">
      <c r="A9" s="600"/>
      <c r="B9" s="600"/>
      <c r="C9" s="601"/>
      <c r="D9" s="609"/>
      <c r="E9" s="594"/>
      <c r="F9" s="594"/>
      <c r="G9" s="594"/>
      <c r="H9" s="594"/>
      <c r="I9" s="608"/>
      <c r="J9" s="594"/>
      <c r="K9" s="594"/>
      <c r="L9" s="605"/>
      <c r="M9" s="605"/>
      <c r="N9" s="605"/>
      <c r="O9" s="594"/>
      <c r="P9" s="594"/>
      <c r="Q9" s="594"/>
      <c r="R9" s="594"/>
      <c r="S9" s="594"/>
      <c r="T9" s="594"/>
      <c r="U9" s="498"/>
    </row>
    <row r="10" spans="1:21" s="514" customFormat="1" ht="22.5" customHeight="1">
      <c r="A10" s="515"/>
      <c r="B10" s="515"/>
      <c r="C10" s="516">
        <v>1</v>
      </c>
      <c r="D10" s="517">
        <f>C10+1</f>
        <v>2</v>
      </c>
      <c r="E10" s="517">
        <f aca="true" t="shared" si="0" ref="E10:T10">D10+1</f>
        <v>3</v>
      </c>
      <c r="F10" s="517">
        <f t="shared" si="0"/>
        <v>4</v>
      </c>
      <c r="G10" s="517">
        <f t="shared" si="0"/>
        <v>5</v>
      </c>
      <c r="H10" s="517">
        <f t="shared" si="0"/>
        <v>6</v>
      </c>
      <c r="I10" s="517">
        <f t="shared" si="0"/>
        <v>7</v>
      </c>
      <c r="J10" s="517">
        <f t="shared" si="0"/>
        <v>8</v>
      </c>
      <c r="K10" s="517" t="s">
        <v>635</v>
      </c>
      <c r="L10" s="517">
        <v>10</v>
      </c>
      <c r="M10" s="517">
        <f t="shared" si="0"/>
        <v>11</v>
      </c>
      <c r="N10" s="517">
        <f t="shared" si="0"/>
        <v>12</v>
      </c>
      <c r="O10" s="517">
        <f t="shared" si="0"/>
        <v>13</v>
      </c>
      <c r="P10" s="517">
        <f t="shared" si="0"/>
        <v>14</v>
      </c>
      <c r="Q10" s="517">
        <f t="shared" si="0"/>
        <v>15</v>
      </c>
      <c r="R10" s="517">
        <f t="shared" si="0"/>
        <v>16</v>
      </c>
      <c r="S10" s="517">
        <f t="shared" si="0"/>
        <v>17</v>
      </c>
      <c r="T10" s="517">
        <f t="shared" si="0"/>
        <v>18</v>
      </c>
      <c r="U10" s="513"/>
    </row>
    <row r="11" spans="1:24" s="210" customFormat="1" ht="31.5" customHeight="1">
      <c r="A11" s="499"/>
      <c r="B11" s="500" t="s">
        <v>305</v>
      </c>
      <c r="C11" s="206">
        <f aca="true" t="shared" si="1" ref="C11:H11">SUM(C12:C72)</f>
        <v>3147730</v>
      </c>
      <c r="D11" s="207">
        <f t="shared" si="1"/>
        <v>585242</v>
      </c>
      <c r="E11" s="207">
        <f t="shared" si="1"/>
        <v>40071</v>
      </c>
      <c r="F11" s="207">
        <f t="shared" si="1"/>
        <v>424592</v>
      </c>
      <c r="G11" s="207">
        <f t="shared" si="1"/>
        <v>52898</v>
      </c>
      <c r="H11" s="207">
        <f t="shared" si="1"/>
        <v>0</v>
      </c>
      <c r="I11" s="207">
        <v>0</v>
      </c>
      <c r="J11" s="207">
        <f>SUM(J12:J72)</f>
        <v>16924</v>
      </c>
      <c r="K11" s="207">
        <f>L11+M11+N11</f>
        <v>94720</v>
      </c>
      <c r="L11" s="519">
        <f aca="true" t="shared" si="2" ref="L11:T11">SUM(L12:L72)</f>
        <v>71090</v>
      </c>
      <c r="M11" s="519">
        <f t="shared" si="2"/>
        <v>11445</v>
      </c>
      <c r="N11" s="519">
        <f t="shared" si="2"/>
        <v>12185</v>
      </c>
      <c r="O11" s="207">
        <f t="shared" si="2"/>
        <v>415889</v>
      </c>
      <c r="P11" s="207">
        <f t="shared" si="2"/>
        <v>104606</v>
      </c>
      <c r="Q11" s="207">
        <f t="shared" si="2"/>
        <v>1365136</v>
      </c>
      <c r="R11" s="207">
        <f t="shared" si="2"/>
        <v>25107</v>
      </c>
      <c r="S11" s="207">
        <f t="shared" si="2"/>
        <v>17155</v>
      </c>
      <c r="T11" s="207">
        <f t="shared" si="2"/>
        <v>5390</v>
      </c>
      <c r="U11" s="501"/>
      <c r="V11" s="208"/>
      <c r="W11" s="208"/>
      <c r="X11" s="209"/>
    </row>
    <row r="12" spans="1:22" s="215" customFormat="1" ht="25.5" customHeight="1">
      <c r="A12" s="502">
        <v>1</v>
      </c>
      <c r="B12" s="503" t="s">
        <v>306</v>
      </c>
      <c r="C12" s="211">
        <v>145009</v>
      </c>
      <c r="D12" s="212"/>
      <c r="E12" s="213"/>
      <c r="F12" s="213"/>
      <c r="G12" s="213"/>
      <c r="H12" s="213"/>
      <c r="I12" s="213"/>
      <c r="J12" s="213"/>
      <c r="K12" s="214">
        <f aca="true" t="shared" si="3" ref="K12:K23">L12+M12+N12</f>
        <v>71090</v>
      </c>
      <c r="L12" s="520">
        <v>71090</v>
      </c>
      <c r="M12" s="520"/>
      <c r="N12" s="520"/>
      <c r="O12" s="213">
        <v>21111</v>
      </c>
      <c r="P12" s="213"/>
      <c r="Q12" s="213">
        <v>52808</v>
      </c>
      <c r="R12" s="213"/>
      <c r="S12" s="213"/>
      <c r="T12" s="213"/>
      <c r="U12" s="501"/>
      <c r="V12" s="208"/>
    </row>
    <row r="13" spans="1:22" s="215" customFormat="1" ht="33" customHeight="1">
      <c r="A13" s="504">
        <v>2</v>
      </c>
      <c r="B13" s="526" t="s">
        <v>307</v>
      </c>
      <c r="C13" s="216">
        <v>150508</v>
      </c>
      <c r="D13" s="217">
        <v>0</v>
      </c>
      <c r="E13" s="218"/>
      <c r="F13" s="218"/>
      <c r="G13" s="218"/>
      <c r="H13" s="218"/>
      <c r="I13" s="218"/>
      <c r="J13" s="218">
        <v>200</v>
      </c>
      <c r="K13" s="219">
        <f t="shared" si="3"/>
        <v>10325</v>
      </c>
      <c r="L13" s="521"/>
      <c r="M13" s="521">
        <v>10325</v>
      </c>
      <c r="N13" s="521"/>
      <c r="O13" s="218">
        <v>32726</v>
      </c>
      <c r="P13" s="218"/>
      <c r="Q13" s="218">
        <v>107257</v>
      </c>
      <c r="R13" s="218"/>
      <c r="S13" s="218"/>
      <c r="T13" s="218"/>
      <c r="U13" s="505"/>
      <c r="V13" s="208"/>
    </row>
    <row r="14" spans="1:22" s="221" customFormat="1" ht="31.5" customHeight="1">
      <c r="A14" s="504">
        <v>3</v>
      </c>
      <c r="B14" s="526" t="s">
        <v>224</v>
      </c>
      <c r="C14" s="216">
        <v>570</v>
      </c>
      <c r="D14" s="220"/>
      <c r="E14" s="220"/>
      <c r="F14" s="220"/>
      <c r="G14" s="220"/>
      <c r="H14" s="220"/>
      <c r="I14" s="220"/>
      <c r="J14" s="220"/>
      <c r="K14" s="219">
        <f t="shared" si="3"/>
        <v>570</v>
      </c>
      <c r="L14" s="522"/>
      <c r="M14" s="522">
        <v>570</v>
      </c>
      <c r="N14" s="522"/>
      <c r="O14" s="220"/>
      <c r="P14" s="220"/>
      <c r="Q14" s="220"/>
      <c r="R14" s="220"/>
      <c r="S14" s="220"/>
      <c r="T14" s="220"/>
      <c r="U14" s="505"/>
      <c r="V14" s="208"/>
    </row>
    <row r="15" spans="1:22" s="224" customFormat="1" ht="31.5" customHeight="1">
      <c r="A15" s="506">
        <v>4</v>
      </c>
      <c r="B15" s="527" t="s">
        <v>225</v>
      </c>
      <c r="C15" s="222">
        <v>550</v>
      </c>
      <c r="D15" s="220"/>
      <c r="E15" s="220"/>
      <c r="F15" s="220"/>
      <c r="G15" s="220"/>
      <c r="H15" s="220"/>
      <c r="I15" s="220"/>
      <c r="J15" s="220"/>
      <c r="K15" s="219">
        <f t="shared" si="3"/>
        <v>550</v>
      </c>
      <c r="L15" s="522"/>
      <c r="M15" s="522">
        <v>550</v>
      </c>
      <c r="N15" s="522"/>
      <c r="O15" s="220"/>
      <c r="P15" s="220"/>
      <c r="Q15" s="220"/>
      <c r="R15" s="220"/>
      <c r="S15" s="220"/>
      <c r="T15" s="220"/>
      <c r="U15" s="507"/>
      <c r="V15" s="223"/>
    </row>
    <row r="16" spans="1:22" s="225" customFormat="1" ht="21" customHeight="1">
      <c r="A16" s="504">
        <v>5</v>
      </c>
      <c r="B16" s="216" t="s">
        <v>226</v>
      </c>
      <c r="C16" s="216">
        <v>24986</v>
      </c>
      <c r="D16" s="220"/>
      <c r="E16" s="220"/>
      <c r="F16" s="220"/>
      <c r="G16" s="220"/>
      <c r="H16" s="220"/>
      <c r="I16" s="220"/>
      <c r="J16" s="220">
        <v>15593</v>
      </c>
      <c r="K16" s="219">
        <f t="shared" si="3"/>
        <v>0</v>
      </c>
      <c r="L16" s="522"/>
      <c r="M16" s="522"/>
      <c r="N16" s="522"/>
      <c r="O16" s="220">
        <v>9393</v>
      </c>
      <c r="P16" s="220"/>
      <c r="Q16" s="220"/>
      <c r="R16" s="220"/>
      <c r="S16" s="220"/>
      <c r="T16" s="220"/>
      <c r="U16" s="501"/>
      <c r="V16" s="208"/>
    </row>
    <row r="17" spans="1:22" s="229" customFormat="1" ht="18.75" customHeight="1">
      <c r="A17" s="508">
        <v>6</v>
      </c>
      <c r="B17" s="226" t="s">
        <v>227</v>
      </c>
      <c r="C17" s="226">
        <v>9932</v>
      </c>
      <c r="D17" s="227"/>
      <c r="E17" s="227"/>
      <c r="F17" s="227"/>
      <c r="G17" s="227"/>
      <c r="H17" s="227"/>
      <c r="I17" s="227"/>
      <c r="J17" s="227"/>
      <c r="K17" s="228">
        <f t="shared" si="3"/>
        <v>0</v>
      </c>
      <c r="L17" s="523"/>
      <c r="M17" s="523"/>
      <c r="N17" s="523"/>
      <c r="O17" s="227">
        <v>9932</v>
      </c>
      <c r="P17" s="227"/>
      <c r="Q17" s="227"/>
      <c r="R17" s="227"/>
      <c r="S17" s="227"/>
      <c r="T17" s="227"/>
      <c r="U17" s="501"/>
      <c r="V17" s="208"/>
    </row>
    <row r="18" spans="1:22" s="229" customFormat="1" ht="25.5" customHeight="1">
      <c r="A18" s="508">
        <v>7</v>
      </c>
      <c r="B18" s="226" t="s">
        <v>228</v>
      </c>
      <c r="C18" s="226">
        <v>46770</v>
      </c>
      <c r="D18" s="227">
        <v>0</v>
      </c>
      <c r="E18" s="230"/>
      <c r="F18" s="230"/>
      <c r="G18" s="230"/>
      <c r="H18" s="230"/>
      <c r="I18" s="230"/>
      <c r="J18" s="230"/>
      <c r="K18" s="228">
        <f t="shared" si="3"/>
        <v>2185</v>
      </c>
      <c r="L18" s="524"/>
      <c r="M18" s="524"/>
      <c r="N18" s="524">
        <v>2185</v>
      </c>
      <c r="O18" s="230">
        <v>7795</v>
      </c>
      <c r="P18" s="230"/>
      <c r="Q18" s="230">
        <v>36790</v>
      </c>
      <c r="R18" s="230"/>
      <c r="S18" s="230"/>
      <c r="T18" s="230"/>
      <c r="U18" s="501"/>
      <c r="V18" s="208"/>
    </row>
    <row r="19" spans="1:22" s="229" customFormat="1" ht="25.5" customHeight="1">
      <c r="A19" s="508">
        <v>8</v>
      </c>
      <c r="B19" s="226" t="s">
        <v>229</v>
      </c>
      <c r="C19" s="226">
        <v>11670</v>
      </c>
      <c r="D19" s="227">
        <v>0</v>
      </c>
      <c r="E19" s="230"/>
      <c r="F19" s="230"/>
      <c r="G19" s="230"/>
      <c r="H19" s="230"/>
      <c r="I19" s="230"/>
      <c r="J19" s="230"/>
      <c r="K19" s="228">
        <f t="shared" si="3"/>
        <v>0</v>
      </c>
      <c r="L19" s="524"/>
      <c r="M19" s="524"/>
      <c r="N19" s="524"/>
      <c r="O19" s="230">
        <v>8527</v>
      </c>
      <c r="P19" s="230">
        <v>3143</v>
      </c>
      <c r="Q19" s="230"/>
      <c r="R19" s="230"/>
      <c r="S19" s="230"/>
      <c r="T19" s="230"/>
      <c r="U19" s="501"/>
      <c r="V19" s="208"/>
    </row>
    <row r="20" spans="1:22" s="229" customFormat="1" ht="25.5" customHeight="1">
      <c r="A20" s="508">
        <v>9</v>
      </c>
      <c r="B20" s="226" t="s">
        <v>230</v>
      </c>
      <c r="C20" s="226">
        <v>9879</v>
      </c>
      <c r="D20" s="227">
        <v>315</v>
      </c>
      <c r="E20" s="230"/>
      <c r="F20" s="230"/>
      <c r="G20" s="230"/>
      <c r="H20" s="230"/>
      <c r="I20" s="230"/>
      <c r="J20" s="230"/>
      <c r="K20" s="228">
        <f t="shared" si="3"/>
        <v>1160</v>
      </c>
      <c r="L20" s="524"/>
      <c r="M20" s="524"/>
      <c r="N20" s="524">
        <v>1160</v>
      </c>
      <c r="O20" s="230">
        <v>8404</v>
      </c>
      <c r="P20" s="230"/>
      <c r="Q20" s="230"/>
      <c r="R20" s="230"/>
      <c r="S20" s="230"/>
      <c r="T20" s="230"/>
      <c r="U20" s="501"/>
      <c r="V20" s="208"/>
    </row>
    <row r="21" spans="1:22" s="231" customFormat="1" ht="25.5" customHeight="1">
      <c r="A21" s="508">
        <v>10</v>
      </c>
      <c r="B21" s="226" t="s">
        <v>231</v>
      </c>
      <c r="C21" s="226">
        <v>29399</v>
      </c>
      <c r="D21" s="227">
        <v>0</v>
      </c>
      <c r="E21" s="230"/>
      <c r="F21" s="230"/>
      <c r="G21" s="230"/>
      <c r="H21" s="230"/>
      <c r="I21" s="230"/>
      <c r="J21" s="230"/>
      <c r="K21" s="228">
        <f t="shared" si="3"/>
        <v>1966</v>
      </c>
      <c r="L21" s="524"/>
      <c r="M21" s="524"/>
      <c r="N21" s="524">
        <v>1966</v>
      </c>
      <c r="O21" s="230">
        <v>27433</v>
      </c>
      <c r="P21" s="230"/>
      <c r="Q21" s="230"/>
      <c r="R21" s="230"/>
      <c r="S21" s="230"/>
      <c r="T21" s="230"/>
      <c r="U21" s="501"/>
      <c r="V21" s="208"/>
    </row>
    <row r="22" spans="1:22" s="229" customFormat="1" ht="25.5" customHeight="1">
      <c r="A22" s="508">
        <v>11</v>
      </c>
      <c r="B22" s="226" t="s">
        <v>232</v>
      </c>
      <c r="C22" s="226">
        <v>9889</v>
      </c>
      <c r="D22" s="227">
        <v>0</v>
      </c>
      <c r="E22" s="230"/>
      <c r="F22" s="230"/>
      <c r="G22" s="230"/>
      <c r="H22" s="230"/>
      <c r="I22" s="230"/>
      <c r="J22" s="230"/>
      <c r="K22" s="228">
        <f t="shared" si="3"/>
        <v>2513</v>
      </c>
      <c r="L22" s="524"/>
      <c r="M22" s="524"/>
      <c r="N22" s="524">
        <v>2513</v>
      </c>
      <c r="O22" s="230">
        <v>7376</v>
      </c>
      <c r="P22" s="230"/>
      <c r="Q22" s="230"/>
      <c r="R22" s="230"/>
      <c r="S22" s="230"/>
      <c r="T22" s="230"/>
      <c r="U22" s="501"/>
      <c r="V22" s="208"/>
    </row>
    <row r="23" spans="1:22" s="229" customFormat="1" ht="25.5" customHeight="1">
      <c r="A23" s="508">
        <v>12</v>
      </c>
      <c r="B23" s="226" t="s">
        <v>233</v>
      </c>
      <c r="C23" s="226">
        <v>530552</v>
      </c>
      <c r="D23" s="227">
        <v>431915</v>
      </c>
      <c r="E23" s="230"/>
      <c r="F23" s="230"/>
      <c r="G23" s="230"/>
      <c r="H23" s="230"/>
      <c r="I23" s="230"/>
      <c r="J23" s="230"/>
      <c r="K23" s="228">
        <f t="shared" si="3"/>
        <v>0</v>
      </c>
      <c r="L23" s="524"/>
      <c r="M23" s="524"/>
      <c r="N23" s="524"/>
      <c r="O23" s="230">
        <v>8227</v>
      </c>
      <c r="P23" s="230"/>
      <c r="Q23" s="230">
        <v>90410</v>
      </c>
      <c r="R23" s="230"/>
      <c r="S23" s="230"/>
      <c r="T23" s="230"/>
      <c r="U23" s="501"/>
      <c r="V23" s="208"/>
    </row>
    <row r="24" spans="1:22" s="232" customFormat="1" ht="25.5" customHeight="1">
      <c r="A24" s="508">
        <v>13</v>
      </c>
      <c r="B24" s="226" t="s">
        <v>234</v>
      </c>
      <c r="C24" s="226">
        <v>17093</v>
      </c>
      <c r="D24" s="227">
        <v>17093</v>
      </c>
      <c r="E24" s="230"/>
      <c r="F24" s="230"/>
      <c r="G24" s="230"/>
      <c r="H24" s="230"/>
      <c r="I24" s="230"/>
      <c r="J24" s="230"/>
      <c r="K24" s="228">
        <f aca="true" t="shared" si="4" ref="K24:K42">L24+M24+N24</f>
        <v>0</v>
      </c>
      <c r="L24" s="524"/>
      <c r="M24" s="524"/>
      <c r="N24" s="524"/>
      <c r="O24" s="230"/>
      <c r="P24" s="230"/>
      <c r="Q24" s="230"/>
      <c r="R24" s="230"/>
      <c r="S24" s="230"/>
      <c r="T24" s="230"/>
      <c r="U24" s="501"/>
      <c r="V24" s="208"/>
    </row>
    <row r="25" spans="1:22" s="233" customFormat="1" ht="25.5" customHeight="1">
      <c r="A25" s="508">
        <v>14</v>
      </c>
      <c r="B25" s="226" t="s">
        <v>235</v>
      </c>
      <c r="C25" s="226">
        <v>14024</v>
      </c>
      <c r="D25" s="227">
        <v>14024</v>
      </c>
      <c r="E25" s="230"/>
      <c r="F25" s="230"/>
      <c r="G25" s="230"/>
      <c r="H25" s="230"/>
      <c r="I25" s="230"/>
      <c r="J25" s="230"/>
      <c r="K25" s="228">
        <f t="shared" si="4"/>
        <v>0</v>
      </c>
      <c r="L25" s="524"/>
      <c r="M25" s="524"/>
      <c r="N25" s="524"/>
      <c r="O25" s="230"/>
      <c r="P25" s="230"/>
      <c r="Q25" s="230"/>
      <c r="R25" s="230"/>
      <c r="S25" s="230"/>
      <c r="T25" s="230"/>
      <c r="U25" s="501"/>
      <c r="V25" s="208"/>
    </row>
    <row r="26" spans="1:22" s="232" customFormat="1" ht="25.5" customHeight="1">
      <c r="A26" s="508">
        <v>15</v>
      </c>
      <c r="B26" s="510" t="s">
        <v>236</v>
      </c>
      <c r="C26" s="226">
        <v>13538</v>
      </c>
      <c r="D26" s="227">
        <v>13538</v>
      </c>
      <c r="E26" s="230"/>
      <c r="F26" s="230"/>
      <c r="G26" s="230"/>
      <c r="H26" s="230"/>
      <c r="I26" s="230"/>
      <c r="J26" s="230"/>
      <c r="K26" s="228">
        <f t="shared" si="4"/>
        <v>0</v>
      </c>
      <c r="L26" s="524"/>
      <c r="M26" s="524"/>
      <c r="N26" s="524"/>
      <c r="O26" s="230"/>
      <c r="P26" s="230"/>
      <c r="Q26" s="230"/>
      <c r="R26" s="230"/>
      <c r="S26" s="230"/>
      <c r="T26" s="230"/>
      <c r="U26" s="501"/>
      <c r="V26" s="208"/>
    </row>
    <row r="27" spans="1:22" s="232" customFormat="1" ht="25.5" customHeight="1">
      <c r="A27" s="508">
        <v>16</v>
      </c>
      <c r="B27" s="226" t="s">
        <v>237</v>
      </c>
      <c r="C27" s="226">
        <v>11141</v>
      </c>
      <c r="D27" s="227">
        <v>11141</v>
      </c>
      <c r="E27" s="230"/>
      <c r="F27" s="230"/>
      <c r="G27" s="230"/>
      <c r="H27" s="230"/>
      <c r="I27" s="230"/>
      <c r="J27" s="230"/>
      <c r="K27" s="228">
        <f t="shared" si="4"/>
        <v>0</v>
      </c>
      <c r="L27" s="524"/>
      <c r="M27" s="524"/>
      <c r="N27" s="524"/>
      <c r="O27" s="230"/>
      <c r="P27" s="230"/>
      <c r="Q27" s="230"/>
      <c r="R27" s="230"/>
      <c r="S27" s="230"/>
      <c r="T27" s="230"/>
      <c r="U27" s="501"/>
      <c r="V27" s="208"/>
    </row>
    <row r="28" spans="1:22" s="232" customFormat="1" ht="25.5" customHeight="1">
      <c r="A28" s="508">
        <v>17</v>
      </c>
      <c r="B28" s="226" t="s">
        <v>238</v>
      </c>
      <c r="C28" s="226">
        <v>15898</v>
      </c>
      <c r="D28" s="227">
        <v>0</v>
      </c>
      <c r="E28" s="230"/>
      <c r="F28" s="230"/>
      <c r="G28" s="230"/>
      <c r="H28" s="230"/>
      <c r="I28" s="230"/>
      <c r="J28" s="230"/>
      <c r="K28" s="228">
        <f t="shared" si="4"/>
        <v>1955</v>
      </c>
      <c r="L28" s="524"/>
      <c r="M28" s="524"/>
      <c r="N28" s="524">
        <v>1955</v>
      </c>
      <c r="O28" s="230">
        <v>13943</v>
      </c>
      <c r="P28" s="230"/>
      <c r="Q28" s="230"/>
      <c r="R28" s="230"/>
      <c r="S28" s="230"/>
      <c r="T28" s="230"/>
      <c r="U28" s="501"/>
      <c r="V28" s="208"/>
    </row>
    <row r="29" spans="1:22" s="234" customFormat="1" ht="25.5" customHeight="1">
      <c r="A29" s="508">
        <v>18</v>
      </c>
      <c r="B29" s="226" t="s">
        <v>239</v>
      </c>
      <c r="C29" s="226">
        <v>544790</v>
      </c>
      <c r="D29" s="227">
        <v>0</v>
      </c>
      <c r="E29" s="230"/>
      <c r="F29" s="230">
        <v>424592</v>
      </c>
      <c r="G29" s="230"/>
      <c r="H29" s="230"/>
      <c r="I29" s="230"/>
      <c r="J29" s="230">
        <v>855</v>
      </c>
      <c r="K29" s="228">
        <f t="shared" si="4"/>
        <v>0</v>
      </c>
      <c r="L29" s="524"/>
      <c r="M29" s="524"/>
      <c r="N29" s="524"/>
      <c r="O29" s="230">
        <v>13583</v>
      </c>
      <c r="P29" s="230"/>
      <c r="Q29" s="230">
        <v>105760</v>
      </c>
      <c r="R29" s="230"/>
      <c r="S29" s="230"/>
      <c r="T29" s="230"/>
      <c r="U29" s="501"/>
      <c r="V29" s="208"/>
    </row>
    <row r="30" spans="1:22" s="235" customFormat="1" ht="25.5" customHeight="1">
      <c r="A30" s="508">
        <v>19</v>
      </c>
      <c r="B30" s="226" t="s">
        <v>240</v>
      </c>
      <c r="C30" s="226">
        <v>4686</v>
      </c>
      <c r="D30" s="227">
        <v>4686</v>
      </c>
      <c r="E30" s="230"/>
      <c r="F30" s="230"/>
      <c r="G30" s="230"/>
      <c r="H30" s="230"/>
      <c r="I30" s="230"/>
      <c r="J30" s="230"/>
      <c r="K30" s="228">
        <f t="shared" si="4"/>
        <v>0</v>
      </c>
      <c r="L30" s="524"/>
      <c r="M30" s="524"/>
      <c r="N30" s="524"/>
      <c r="O30" s="230"/>
      <c r="P30" s="230"/>
      <c r="Q30" s="230"/>
      <c r="R30" s="230"/>
      <c r="S30" s="230"/>
      <c r="T30" s="230"/>
      <c r="U30" s="501"/>
      <c r="V30" s="208"/>
    </row>
    <row r="31" spans="1:22" s="234" customFormat="1" ht="25.5" customHeight="1">
      <c r="A31" s="508">
        <v>20</v>
      </c>
      <c r="B31" s="226" t="s">
        <v>241</v>
      </c>
      <c r="C31" s="226">
        <v>152448</v>
      </c>
      <c r="D31" s="227">
        <v>44658</v>
      </c>
      <c r="E31" s="230"/>
      <c r="F31" s="230"/>
      <c r="G31" s="230">
        <v>52898</v>
      </c>
      <c r="H31" s="230"/>
      <c r="I31" s="230"/>
      <c r="J31" s="230"/>
      <c r="K31" s="228">
        <f t="shared" si="4"/>
        <v>0</v>
      </c>
      <c r="L31" s="524"/>
      <c r="M31" s="524"/>
      <c r="N31" s="524"/>
      <c r="O31" s="230">
        <v>8067</v>
      </c>
      <c r="P31" s="230"/>
      <c r="Q31" s="230">
        <v>46825</v>
      </c>
      <c r="R31" s="230"/>
      <c r="S31" s="230"/>
      <c r="T31" s="230"/>
      <c r="U31" s="501"/>
      <c r="V31" s="208"/>
    </row>
    <row r="32" spans="1:22" s="232" customFormat="1" ht="25.5" customHeight="1">
      <c r="A32" s="508">
        <v>21</v>
      </c>
      <c r="B32" s="510" t="s">
        <v>242</v>
      </c>
      <c r="C32" s="226">
        <v>25242</v>
      </c>
      <c r="D32" s="227"/>
      <c r="E32" s="230"/>
      <c r="F32" s="230"/>
      <c r="G32" s="230"/>
      <c r="H32" s="230">
        <v>0</v>
      </c>
      <c r="I32" s="230"/>
      <c r="J32" s="230"/>
      <c r="K32" s="228">
        <f t="shared" si="4"/>
        <v>0</v>
      </c>
      <c r="L32" s="524"/>
      <c r="M32" s="524"/>
      <c r="N32" s="524"/>
      <c r="O32" s="230"/>
      <c r="P32" s="230"/>
      <c r="Q32" s="230">
        <v>25242</v>
      </c>
      <c r="R32" s="230"/>
      <c r="S32" s="230"/>
      <c r="T32" s="230"/>
      <c r="U32" s="501"/>
      <c r="V32" s="208"/>
    </row>
    <row r="33" spans="1:22" s="234" customFormat="1" ht="25.5" customHeight="1">
      <c r="A33" s="508">
        <v>22</v>
      </c>
      <c r="B33" s="226" t="s">
        <v>243</v>
      </c>
      <c r="C33" s="226">
        <v>249970</v>
      </c>
      <c r="D33" s="227">
        <v>45121</v>
      </c>
      <c r="E33" s="230"/>
      <c r="F33" s="230"/>
      <c r="G33" s="230"/>
      <c r="H33" s="230"/>
      <c r="I33" s="230"/>
      <c r="J33" s="230"/>
      <c r="K33" s="228">
        <f t="shared" si="4"/>
        <v>0</v>
      </c>
      <c r="L33" s="524"/>
      <c r="M33" s="524"/>
      <c r="N33" s="524"/>
      <c r="O33" s="230">
        <v>10792</v>
      </c>
      <c r="P33" s="230">
        <v>97057</v>
      </c>
      <c r="Q33" s="230">
        <v>97000</v>
      </c>
      <c r="R33" s="230"/>
      <c r="S33" s="230"/>
      <c r="T33" s="230"/>
      <c r="U33" s="501"/>
      <c r="V33" s="208"/>
    </row>
    <row r="34" spans="1:22" s="237" customFormat="1" ht="25.5" customHeight="1">
      <c r="A34" s="508">
        <v>23</v>
      </c>
      <c r="B34" s="226" t="s">
        <v>244</v>
      </c>
      <c r="C34" s="226">
        <v>0</v>
      </c>
      <c r="D34" s="227"/>
      <c r="E34" s="230"/>
      <c r="F34" s="230"/>
      <c r="G34" s="230"/>
      <c r="H34" s="230"/>
      <c r="I34" s="230"/>
      <c r="J34" s="230"/>
      <c r="K34" s="228">
        <f t="shared" si="4"/>
        <v>0</v>
      </c>
      <c r="L34" s="524"/>
      <c r="M34" s="524"/>
      <c r="N34" s="524"/>
      <c r="O34" s="230"/>
      <c r="P34" s="230"/>
      <c r="Q34" s="230"/>
      <c r="R34" s="230"/>
      <c r="S34" s="230"/>
      <c r="T34" s="230"/>
      <c r="U34" s="501"/>
      <c r="V34" s="208"/>
    </row>
    <row r="35" spans="1:22" s="238" customFormat="1" ht="25.5" customHeight="1">
      <c r="A35" s="508">
        <v>24</v>
      </c>
      <c r="B35" s="226" t="s">
        <v>245</v>
      </c>
      <c r="C35" s="226">
        <v>44915</v>
      </c>
      <c r="D35" s="227">
        <v>0</v>
      </c>
      <c r="E35" s="230">
        <v>39125</v>
      </c>
      <c r="F35" s="230"/>
      <c r="G35" s="230"/>
      <c r="H35" s="230"/>
      <c r="I35" s="230"/>
      <c r="J35" s="230"/>
      <c r="K35" s="228">
        <f t="shared" si="4"/>
        <v>0</v>
      </c>
      <c r="L35" s="524"/>
      <c r="M35" s="524"/>
      <c r="N35" s="524"/>
      <c r="O35" s="230">
        <v>5790</v>
      </c>
      <c r="P35" s="230"/>
      <c r="Q35" s="230"/>
      <c r="R35" s="230"/>
      <c r="S35" s="230"/>
      <c r="T35" s="230"/>
      <c r="U35" s="501"/>
      <c r="V35" s="208"/>
    </row>
    <row r="36" spans="1:22" s="234" customFormat="1" ht="25.5" customHeight="1">
      <c r="A36" s="508">
        <v>25</v>
      </c>
      <c r="B36" s="510" t="s">
        <v>246</v>
      </c>
      <c r="C36" s="226">
        <v>21362</v>
      </c>
      <c r="D36" s="227">
        <v>0</v>
      </c>
      <c r="E36" s="230"/>
      <c r="F36" s="230"/>
      <c r="G36" s="230"/>
      <c r="H36" s="230"/>
      <c r="I36" s="230"/>
      <c r="J36" s="230"/>
      <c r="K36" s="228">
        <f t="shared" si="4"/>
        <v>0</v>
      </c>
      <c r="L36" s="524"/>
      <c r="M36" s="524"/>
      <c r="N36" s="524"/>
      <c r="O36" s="230">
        <v>21362</v>
      </c>
      <c r="P36" s="230"/>
      <c r="Q36" s="230"/>
      <c r="R36" s="230"/>
      <c r="S36" s="230"/>
      <c r="T36" s="230"/>
      <c r="U36" s="501"/>
      <c r="V36" s="208"/>
    </row>
    <row r="37" spans="1:22" s="233" customFormat="1" ht="25.5" customHeight="1">
      <c r="A37" s="508">
        <v>26</v>
      </c>
      <c r="B37" s="226" t="s">
        <v>247</v>
      </c>
      <c r="C37" s="226">
        <v>10880</v>
      </c>
      <c r="D37" s="227"/>
      <c r="E37" s="230"/>
      <c r="F37" s="230"/>
      <c r="G37" s="230"/>
      <c r="H37" s="230"/>
      <c r="I37" s="230"/>
      <c r="J37" s="230"/>
      <c r="K37" s="228">
        <f t="shared" si="4"/>
        <v>0</v>
      </c>
      <c r="L37" s="524"/>
      <c r="M37" s="524"/>
      <c r="N37" s="524"/>
      <c r="O37" s="230">
        <v>10880</v>
      </c>
      <c r="P37" s="230"/>
      <c r="Q37" s="230"/>
      <c r="R37" s="230"/>
      <c r="S37" s="230"/>
      <c r="T37" s="230"/>
      <c r="U37" s="501"/>
      <c r="V37" s="208"/>
    </row>
    <row r="38" spans="1:22" s="232" customFormat="1" ht="25.5" customHeight="1">
      <c r="A38" s="508">
        <v>27</v>
      </c>
      <c r="B38" s="226" t="s">
        <v>248</v>
      </c>
      <c r="C38" s="226">
        <v>21426</v>
      </c>
      <c r="D38" s="227">
        <v>0</v>
      </c>
      <c r="E38" s="230"/>
      <c r="F38" s="230"/>
      <c r="G38" s="230"/>
      <c r="H38" s="230"/>
      <c r="I38" s="230"/>
      <c r="J38" s="230"/>
      <c r="K38" s="228">
        <f t="shared" si="4"/>
        <v>2206</v>
      </c>
      <c r="L38" s="524"/>
      <c r="M38" s="524"/>
      <c r="N38" s="524">
        <v>2206</v>
      </c>
      <c r="O38" s="230">
        <v>19220</v>
      </c>
      <c r="P38" s="230"/>
      <c r="Q38" s="230"/>
      <c r="R38" s="230"/>
      <c r="S38" s="230"/>
      <c r="T38" s="230"/>
      <c r="U38" s="501"/>
      <c r="V38" s="208"/>
    </row>
    <row r="39" spans="1:22" s="232" customFormat="1" ht="25.5" customHeight="1">
      <c r="A39" s="508">
        <v>28</v>
      </c>
      <c r="B39" s="226" t="s">
        <v>249</v>
      </c>
      <c r="C39" s="226">
        <v>2868</v>
      </c>
      <c r="D39" s="227">
        <v>0</v>
      </c>
      <c r="E39" s="230"/>
      <c r="F39" s="230"/>
      <c r="G39" s="230"/>
      <c r="H39" s="230"/>
      <c r="I39" s="230"/>
      <c r="J39" s="230"/>
      <c r="K39" s="228">
        <f t="shared" si="4"/>
        <v>0</v>
      </c>
      <c r="L39" s="524"/>
      <c r="M39" s="524"/>
      <c r="N39" s="524"/>
      <c r="O39" s="230">
        <v>2868</v>
      </c>
      <c r="P39" s="230"/>
      <c r="Q39" s="230"/>
      <c r="R39" s="230"/>
      <c r="S39" s="230"/>
      <c r="T39" s="230"/>
      <c r="U39" s="501"/>
      <c r="V39" s="208"/>
    </row>
    <row r="40" spans="1:22" s="232" customFormat="1" ht="25.5" customHeight="1">
      <c r="A40" s="508">
        <v>29</v>
      </c>
      <c r="B40" s="226" t="s">
        <v>250</v>
      </c>
      <c r="C40" s="226">
        <v>4610</v>
      </c>
      <c r="D40" s="227">
        <v>297</v>
      </c>
      <c r="E40" s="230"/>
      <c r="F40" s="230"/>
      <c r="G40" s="230"/>
      <c r="H40" s="230"/>
      <c r="I40" s="230"/>
      <c r="J40" s="230"/>
      <c r="K40" s="228">
        <f t="shared" si="4"/>
        <v>200</v>
      </c>
      <c r="L40" s="524"/>
      <c r="M40" s="524"/>
      <c r="N40" s="524">
        <v>200</v>
      </c>
      <c r="O40" s="230">
        <v>4113</v>
      </c>
      <c r="P40" s="230"/>
      <c r="Q40" s="230"/>
      <c r="R40" s="230"/>
      <c r="S40" s="230"/>
      <c r="T40" s="230"/>
      <c r="U40" s="501"/>
      <c r="V40" s="208"/>
    </row>
    <row r="41" spans="1:22" s="233" customFormat="1" ht="25.5" customHeight="1">
      <c r="A41" s="508">
        <v>30</v>
      </c>
      <c r="B41" s="226" t="s">
        <v>251</v>
      </c>
      <c r="C41" s="226">
        <v>166298</v>
      </c>
      <c r="D41" s="227"/>
      <c r="E41" s="230"/>
      <c r="F41" s="230"/>
      <c r="G41" s="230"/>
      <c r="H41" s="230"/>
      <c r="I41" s="230"/>
      <c r="J41" s="230"/>
      <c r="K41" s="228">
        <f t="shared" si="4"/>
        <v>0</v>
      </c>
      <c r="L41" s="524"/>
      <c r="M41" s="524"/>
      <c r="N41" s="524"/>
      <c r="O41" s="230">
        <v>114798</v>
      </c>
      <c r="P41" s="230"/>
      <c r="Q41" s="230">
        <v>51500</v>
      </c>
      <c r="R41" s="230"/>
      <c r="S41" s="230"/>
      <c r="T41" s="230"/>
      <c r="U41" s="501"/>
      <c r="V41" s="208"/>
    </row>
    <row r="42" spans="1:22" s="239" customFormat="1" ht="25.5" customHeight="1">
      <c r="A42" s="508">
        <v>31</v>
      </c>
      <c r="B42" s="226" t="s">
        <v>252</v>
      </c>
      <c r="C42" s="226">
        <v>9913</v>
      </c>
      <c r="D42" s="227">
        <v>1313</v>
      </c>
      <c r="E42" s="230"/>
      <c r="F42" s="230"/>
      <c r="G42" s="230"/>
      <c r="H42" s="230"/>
      <c r="I42" s="230"/>
      <c r="J42" s="230"/>
      <c r="K42" s="228">
        <f t="shared" si="4"/>
        <v>0</v>
      </c>
      <c r="L42" s="524"/>
      <c r="M42" s="524"/>
      <c r="N42" s="524"/>
      <c r="O42" s="230">
        <v>8600</v>
      </c>
      <c r="P42" s="230"/>
      <c r="Q42" s="230"/>
      <c r="R42" s="230"/>
      <c r="S42" s="230"/>
      <c r="T42" s="230"/>
      <c r="U42" s="501"/>
      <c r="V42" s="208"/>
    </row>
    <row r="43" spans="1:22" s="232" customFormat="1" ht="25.5" customHeight="1">
      <c r="A43" s="508">
        <v>32</v>
      </c>
      <c r="B43" s="226" t="s">
        <v>253</v>
      </c>
      <c r="C43" s="226">
        <v>5874</v>
      </c>
      <c r="D43" s="227">
        <v>738</v>
      </c>
      <c r="E43" s="230"/>
      <c r="F43" s="230"/>
      <c r="G43" s="230"/>
      <c r="H43" s="230"/>
      <c r="I43" s="230"/>
      <c r="J43" s="230">
        <v>276</v>
      </c>
      <c r="K43" s="228">
        <f aca="true" t="shared" si="5" ref="K43:K72">L43+M43+N43</f>
        <v>0</v>
      </c>
      <c r="L43" s="524"/>
      <c r="M43" s="524"/>
      <c r="N43" s="524">
        <v>0</v>
      </c>
      <c r="O43" s="230">
        <v>4860</v>
      </c>
      <c r="P43" s="230"/>
      <c r="Q43" s="230"/>
      <c r="R43" s="230"/>
      <c r="S43" s="230"/>
      <c r="T43" s="230"/>
      <c r="U43" s="501"/>
      <c r="V43" s="208"/>
    </row>
    <row r="44" spans="1:22" s="232" customFormat="1" ht="25.5" customHeight="1">
      <c r="A44" s="508">
        <v>33</v>
      </c>
      <c r="B44" s="226" t="s">
        <v>254</v>
      </c>
      <c r="C44" s="226">
        <v>5315</v>
      </c>
      <c r="D44" s="227">
        <v>403</v>
      </c>
      <c r="E44" s="230"/>
      <c r="F44" s="230"/>
      <c r="G44" s="230"/>
      <c r="H44" s="230"/>
      <c r="I44" s="230"/>
      <c r="J44" s="230"/>
      <c r="K44" s="228">
        <f t="shared" si="5"/>
        <v>0</v>
      </c>
      <c r="L44" s="524"/>
      <c r="M44" s="524"/>
      <c r="N44" s="524"/>
      <c r="O44" s="230">
        <v>4912</v>
      </c>
      <c r="P44" s="230"/>
      <c r="Q44" s="230"/>
      <c r="R44" s="230"/>
      <c r="S44" s="230"/>
      <c r="T44" s="230"/>
      <c r="U44" s="501"/>
      <c r="V44" s="208"/>
    </row>
    <row r="45" spans="1:22" s="233" customFormat="1" ht="25.5" customHeight="1">
      <c r="A45" s="508">
        <v>34</v>
      </c>
      <c r="B45" s="226" t="s">
        <v>255</v>
      </c>
      <c r="C45" s="226">
        <v>8091</v>
      </c>
      <c r="D45" s="227"/>
      <c r="E45" s="230">
        <v>66</v>
      </c>
      <c r="F45" s="230"/>
      <c r="G45" s="230"/>
      <c r="H45" s="230"/>
      <c r="I45" s="230"/>
      <c r="J45" s="230"/>
      <c r="K45" s="228">
        <f t="shared" si="5"/>
        <v>0</v>
      </c>
      <c r="L45" s="524"/>
      <c r="M45" s="524"/>
      <c r="N45" s="524"/>
      <c r="O45" s="230">
        <v>8025</v>
      </c>
      <c r="P45" s="230"/>
      <c r="Q45" s="230"/>
      <c r="R45" s="230"/>
      <c r="S45" s="230"/>
      <c r="T45" s="230"/>
      <c r="U45" s="501"/>
      <c r="V45" s="208"/>
    </row>
    <row r="46" spans="1:22" s="233" customFormat="1" ht="25.5" customHeight="1">
      <c r="A46" s="508">
        <v>35</v>
      </c>
      <c r="B46" s="226" t="s">
        <v>256</v>
      </c>
      <c r="C46" s="226">
        <v>3463</v>
      </c>
      <c r="D46" s="227">
        <v>0</v>
      </c>
      <c r="E46" s="230"/>
      <c r="F46" s="230"/>
      <c r="G46" s="230"/>
      <c r="H46" s="230"/>
      <c r="I46" s="230"/>
      <c r="J46" s="230"/>
      <c r="K46" s="228">
        <f t="shared" si="5"/>
        <v>0</v>
      </c>
      <c r="L46" s="524"/>
      <c r="M46" s="524"/>
      <c r="N46" s="524"/>
      <c r="O46" s="230">
        <v>3463</v>
      </c>
      <c r="P46" s="230"/>
      <c r="Q46" s="230"/>
      <c r="R46" s="230"/>
      <c r="S46" s="230"/>
      <c r="T46" s="230"/>
      <c r="U46" s="501"/>
      <c r="V46" s="208"/>
    </row>
    <row r="47" spans="1:22" s="232" customFormat="1" ht="25.5" customHeight="1">
      <c r="A47" s="508">
        <v>36</v>
      </c>
      <c r="B47" s="226" t="s">
        <v>257</v>
      </c>
      <c r="C47" s="226">
        <v>996</v>
      </c>
      <c r="D47" s="227"/>
      <c r="E47" s="230"/>
      <c r="F47" s="230"/>
      <c r="G47" s="230"/>
      <c r="H47" s="230"/>
      <c r="I47" s="230"/>
      <c r="J47" s="230"/>
      <c r="K47" s="228">
        <f t="shared" si="5"/>
        <v>0</v>
      </c>
      <c r="L47" s="524"/>
      <c r="M47" s="524"/>
      <c r="N47" s="524"/>
      <c r="O47" s="230">
        <v>996</v>
      </c>
      <c r="P47" s="230"/>
      <c r="Q47" s="230"/>
      <c r="R47" s="230"/>
      <c r="S47" s="230"/>
      <c r="T47" s="230"/>
      <c r="U47" s="501"/>
      <c r="V47" s="208"/>
    </row>
    <row r="48" spans="1:22" s="233" customFormat="1" ht="25.5" customHeight="1">
      <c r="A48" s="508">
        <v>37</v>
      </c>
      <c r="B48" s="226" t="s">
        <v>258</v>
      </c>
      <c r="C48" s="226">
        <v>1132</v>
      </c>
      <c r="D48" s="227"/>
      <c r="E48" s="230"/>
      <c r="F48" s="230"/>
      <c r="G48" s="230"/>
      <c r="H48" s="230"/>
      <c r="I48" s="230"/>
      <c r="J48" s="230"/>
      <c r="K48" s="228">
        <f t="shared" si="5"/>
        <v>0</v>
      </c>
      <c r="L48" s="524"/>
      <c r="M48" s="524"/>
      <c r="N48" s="524"/>
      <c r="O48" s="230">
        <v>1132</v>
      </c>
      <c r="P48" s="230"/>
      <c r="Q48" s="230"/>
      <c r="R48" s="230"/>
      <c r="S48" s="230"/>
      <c r="T48" s="230"/>
      <c r="U48" s="501"/>
      <c r="V48" s="208"/>
    </row>
    <row r="49" spans="1:22" s="233" customFormat="1" ht="25.5" customHeight="1">
      <c r="A49" s="508">
        <v>38</v>
      </c>
      <c r="B49" s="226" t="s">
        <v>259</v>
      </c>
      <c r="C49" s="226">
        <v>989</v>
      </c>
      <c r="D49" s="227"/>
      <c r="E49" s="230"/>
      <c r="F49" s="230"/>
      <c r="G49" s="230"/>
      <c r="H49" s="230"/>
      <c r="I49" s="230"/>
      <c r="J49" s="230"/>
      <c r="K49" s="228">
        <f t="shared" si="5"/>
        <v>0</v>
      </c>
      <c r="L49" s="524"/>
      <c r="M49" s="524"/>
      <c r="N49" s="524"/>
      <c r="O49" s="230">
        <v>989</v>
      </c>
      <c r="P49" s="230"/>
      <c r="Q49" s="230"/>
      <c r="R49" s="230"/>
      <c r="S49" s="230"/>
      <c r="T49" s="230"/>
      <c r="U49" s="501"/>
      <c r="V49" s="208"/>
    </row>
    <row r="50" spans="1:22" s="233" customFormat="1" ht="25.5" customHeight="1">
      <c r="A50" s="508">
        <v>39</v>
      </c>
      <c r="B50" s="226" t="s">
        <v>260</v>
      </c>
      <c r="C50" s="226">
        <v>6416</v>
      </c>
      <c r="D50" s="227"/>
      <c r="E50" s="230"/>
      <c r="F50" s="230"/>
      <c r="G50" s="230"/>
      <c r="H50" s="230"/>
      <c r="I50" s="230"/>
      <c r="J50" s="230"/>
      <c r="K50" s="228">
        <f t="shared" si="5"/>
        <v>0</v>
      </c>
      <c r="L50" s="524"/>
      <c r="M50" s="524"/>
      <c r="N50" s="524"/>
      <c r="O50" s="230">
        <v>6416</v>
      </c>
      <c r="P50" s="230"/>
      <c r="Q50" s="230"/>
      <c r="R50" s="230"/>
      <c r="S50" s="230"/>
      <c r="T50" s="230"/>
      <c r="U50" s="501"/>
      <c r="V50" s="208"/>
    </row>
    <row r="51" spans="1:22" s="233" customFormat="1" ht="25.5" customHeight="1">
      <c r="A51" s="508">
        <v>40</v>
      </c>
      <c r="B51" s="226" t="s">
        <v>261</v>
      </c>
      <c r="C51" s="226">
        <v>525</v>
      </c>
      <c r="D51" s="227"/>
      <c r="E51" s="230"/>
      <c r="F51" s="230"/>
      <c r="G51" s="230"/>
      <c r="H51" s="230"/>
      <c r="I51" s="230"/>
      <c r="J51" s="230"/>
      <c r="K51" s="228">
        <f t="shared" si="5"/>
        <v>0</v>
      </c>
      <c r="L51" s="524"/>
      <c r="M51" s="524"/>
      <c r="N51" s="524"/>
      <c r="O51" s="230">
        <v>525</v>
      </c>
      <c r="P51" s="230"/>
      <c r="Q51" s="230"/>
      <c r="R51" s="230"/>
      <c r="S51" s="230"/>
      <c r="T51" s="230"/>
      <c r="U51" s="501"/>
      <c r="V51" s="208"/>
    </row>
    <row r="52" spans="1:22" s="233" customFormat="1" ht="25.5" customHeight="1">
      <c r="A52" s="508">
        <v>41</v>
      </c>
      <c r="B52" s="226" t="s">
        <v>262</v>
      </c>
      <c r="C52" s="226">
        <v>2597</v>
      </c>
      <c r="D52" s="227"/>
      <c r="E52" s="230"/>
      <c r="F52" s="230"/>
      <c r="G52" s="230"/>
      <c r="H52" s="230"/>
      <c r="I52" s="230"/>
      <c r="J52" s="230"/>
      <c r="K52" s="228">
        <f t="shared" si="5"/>
        <v>0</v>
      </c>
      <c r="L52" s="524"/>
      <c r="M52" s="524"/>
      <c r="N52" s="524"/>
      <c r="O52" s="230">
        <v>2597</v>
      </c>
      <c r="P52" s="230"/>
      <c r="Q52" s="230"/>
      <c r="R52" s="230"/>
      <c r="S52" s="230"/>
      <c r="T52" s="230"/>
      <c r="U52" s="501"/>
      <c r="V52" s="208"/>
    </row>
    <row r="53" spans="1:22" s="233" customFormat="1" ht="25.5" customHeight="1">
      <c r="A53" s="508">
        <v>42</v>
      </c>
      <c r="B53" s="510" t="s">
        <v>263</v>
      </c>
      <c r="C53" s="226">
        <v>3571</v>
      </c>
      <c r="D53" s="227">
        <v>0</v>
      </c>
      <c r="E53" s="230">
        <v>880</v>
      </c>
      <c r="F53" s="230"/>
      <c r="G53" s="230"/>
      <c r="H53" s="230"/>
      <c r="I53" s="230"/>
      <c r="J53" s="230"/>
      <c r="K53" s="228">
        <f t="shared" si="5"/>
        <v>0</v>
      </c>
      <c r="L53" s="524"/>
      <c r="M53" s="524"/>
      <c r="N53" s="524"/>
      <c r="O53" s="230">
        <v>2691</v>
      </c>
      <c r="P53" s="230"/>
      <c r="Q53" s="230"/>
      <c r="R53" s="230"/>
      <c r="S53" s="230"/>
      <c r="T53" s="230"/>
      <c r="U53" s="501"/>
      <c r="V53" s="208"/>
    </row>
    <row r="54" spans="1:22" s="233" customFormat="1" ht="25.5" customHeight="1">
      <c r="A54" s="508">
        <v>43</v>
      </c>
      <c r="B54" s="226" t="s">
        <v>264</v>
      </c>
      <c r="C54" s="226">
        <v>1952</v>
      </c>
      <c r="D54" s="227"/>
      <c r="E54" s="230"/>
      <c r="F54" s="230"/>
      <c r="G54" s="230"/>
      <c r="H54" s="230"/>
      <c r="I54" s="230"/>
      <c r="J54" s="230"/>
      <c r="K54" s="228">
        <f t="shared" si="5"/>
        <v>0</v>
      </c>
      <c r="L54" s="524"/>
      <c r="M54" s="524"/>
      <c r="N54" s="524"/>
      <c r="O54" s="230">
        <v>1952</v>
      </c>
      <c r="P54" s="230"/>
      <c r="Q54" s="230"/>
      <c r="R54" s="230"/>
      <c r="S54" s="230"/>
      <c r="T54" s="230"/>
      <c r="U54" s="501"/>
      <c r="V54" s="208"/>
    </row>
    <row r="55" spans="1:22" s="233" customFormat="1" ht="25.5" customHeight="1">
      <c r="A55" s="508">
        <v>44</v>
      </c>
      <c r="B55" s="226" t="s">
        <v>265</v>
      </c>
      <c r="C55" s="226">
        <v>1269</v>
      </c>
      <c r="D55" s="227"/>
      <c r="E55" s="230"/>
      <c r="F55" s="230"/>
      <c r="G55" s="230"/>
      <c r="H55" s="230"/>
      <c r="I55" s="230"/>
      <c r="J55" s="230"/>
      <c r="K55" s="228">
        <f t="shared" si="5"/>
        <v>0</v>
      </c>
      <c r="L55" s="524"/>
      <c r="M55" s="524"/>
      <c r="N55" s="524"/>
      <c r="O55" s="230">
        <v>1269</v>
      </c>
      <c r="P55" s="230"/>
      <c r="Q55" s="230"/>
      <c r="R55" s="230"/>
      <c r="S55" s="230"/>
      <c r="T55" s="230"/>
      <c r="U55" s="501"/>
      <c r="V55" s="208"/>
    </row>
    <row r="56" spans="1:22" s="233" customFormat="1" ht="25.5" customHeight="1">
      <c r="A56" s="508">
        <v>45</v>
      </c>
      <c r="B56" s="226" t="s">
        <v>266</v>
      </c>
      <c r="C56" s="226">
        <v>248</v>
      </c>
      <c r="D56" s="227"/>
      <c r="E56" s="230"/>
      <c r="F56" s="230"/>
      <c r="G56" s="230"/>
      <c r="H56" s="230"/>
      <c r="I56" s="230"/>
      <c r="J56" s="230"/>
      <c r="K56" s="228">
        <f t="shared" si="5"/>
        <v>0</v>
      </c>
      <c r="L56" s="524"/>
      <c r="M56" s="524"/>
      <c r="N56" s="524"/>
      <c r="O56" s="230">
        <v>248</v>
      </c>
      <c r="P56" s="230"/>
      <c r="Q56" s="230"/>
      <c r="R56" s="230"/>
      <c r="S56" s="230"/>
      <c r="T56" s="230"/>
      <c r="U56" s="501"/>
      <c r="V56" s="208"/>
    </row>
    <row r="57" spans="1:22" s="233" customFormat="1" ht="25.5" customHeight="1">
      <c r="A57" s="508">
        <v>46</v>
      </c>
      <c r="B57" s="226" t="s">
        <v>267</v>
      </c>
      <c r="C57" s="226">
        <v>378</v>
      </c>
      <c r="D57" s="227"/>
      <c r="E57" s="230"/>
      <c r="F57" s="230"/>
      <c r="G57" s="230"/>
      <c r="H57" s="230"/>
      <c r="I57" s="230"/>
      <c r="J57" s="230"/>
      <c r="K57" s="228">
        <f t="shared" si="5"/>
        <v>0</v>
      </c>
      <c r="L57" s="524"/>
      <c r="M57" s="524"/>
      <c r="N57" s="524"/>
      <c r="O57" s="230">
        <v>378</v>
      </c>
      <c r="P57" s="230"/>
      <c r="Q57" s="230"/>
      <c r="R57" s="230"/>
      <c r="S57" s="230"/>
      <c r="T57" s="230"/>
      <c r="U57" s="501"/>
      <c r="V57" s="208"/>
    </row>
    <row r="58" spans="1:22" s="240" customFormat="1" ht="25.5" customHeight="1">
      <c r="A58" s="508">
        <v>47</v>
      </c>
      <c r="B58" s="226" t="s">
        <v>268</v>
      </c>
      <c r="C58" s="226">
        <v>248</v>
      </c>
      <c r="D58" s="227"/>
      <c r="E58" s="230"/>
      <c r="F58" s="230"/>
      <c r="G58" s="230"/>
      <c r="H58" s="230"/>
      <c r="I58" s="230"/>
      <c r="J58" s="230"/>
      <c r="K58" s="228">
        <f t="shared" si="5"/>
        <v>0</v>
      </c>
      <c r="L58" s="524"/>
      <c r="M58" s="524"/>
      <c r="N58" s="524"/>
      <c r="O58" s="230">
        <v>248</v>
      </c>
      <c r="P58" s="230"/>
      <c r="Q58" s="230"/>
      <c r="R58" s="230"/>
      <c r="S58" s="230"/>
      <c r="T58" s="230"/>
      <c r="U58" s="501"/>
      <c r="V58" s="208"/>
    </row>
    <row r="59" spans="1:22" s="241" customFormat="1" ht="25.5" customHeight="1">
      <c r="A59" s="508">
        <v>48</v>
      </c>
      <c r="B59" s="226" t="s">
        <v>269</v>
      </c>
      <c r="C59" s="226">
        <v>248</v>
      </c>
      <c r="D59" s="227"/>
      <c r="E59" s="230"/>
      <c r="F59" s="230"/>
      <c r="G59" s="230"/>
      <c r="H59" s="230"/>
      <c r="I59" s="230"/>
      <c r="J59" s="230"/>
      <c r="K59" s="228">
        <f t="shared" si="5"/>
        <v>0</v>
      </c>
      <c r="L59" s="524"/>
      <c r="M59" s="524"/>
      <c r="N59" s="524"/>
      <c r="O59" s="230">
        <v>248</v>
      </c>
      <c r="P59" s="230"/>
      <c r="Q59" s="230"/>
      <c r="R59" s="230"/>
      <c r="S59" s="230"/>
      <c r="T59" s="230"/>
      <c r="U59" s="501"/>
      <c r="V59" s="208"/>
    </row>
    <row r="60" spans="1:22" s="242" customFormat="1" ht="25.5" customHeight="1">
      <c r="A60" s="508">
        <v>49</v>
      </c>
      <c r="B60" s="226" t="s">
        <v>270</v>
      </c>
      <c r="C60" s="226">
        <v>4406</v>
      </c>
      <c r="D60" s="227"/>
      <c r="E60" s="230"/>
      <c r="F60" s="230"/>
      <c r="G60" s="230"/>
      <c r="H60" s="230"/>
      <c r="I60" s="230"/>
      <c r="J60" s="230"/>
      <c r="K60" s="228">
        <f t="shared" si="5"/>
        <v>0</v>
      </c>
      <c r="L60" s="524"/>
      <c r="M60" s="524"/>
      <c r="N60" s="524"/>
      <c r="O60" s="230"/>
      <c r="P60" s="230">
        <v>4406</v>
      </c>
      <c r="Q60" s="230"/>
      <c r="R60" s="230"/>
      <c r="S60" s="230"/>
      <c r="T60" s="230"/>
      <c r="U60" s="501"/>
      <c r="V60" s="208"/>
    </row>
    <row r="61" spans="1:22" s="233" customFormat="1" ht="25.5" customHeight="1">
      <c r="A61" s="508">
        <v>50</v>
      </c>
      <c r="B61" s="226" t="s">
        <v>271</v>
      </c>
      <c r="C61" s="226">
        <v>66245</v>
      </c>
      <c r="D61" s="227">
        <v>0</v>
      </c>
      <c r="E61" s="230"/>
      <c r="F61" s="230"/>
      <c r="G61" s="230"/>
      <c r="H61" s="230"/>
      <c r="I61" s="230"/>
      <c r="J61" s="230"/>
      <c r="K61" s="228">
        <f t="shared" si="5"/>
        <v>0</v>
      </c>
      <c r="L61" s="524"/>
      <c r="M61" s="524"/>
      <c r="N61" s="524"/>
      <c r="O61" s="230"/>
      <c r="P61" s="230"/>
      <c r="Q61" s="230">
        <v>41138</v>
      </c>
      <c r="R61" s="230">
        <v>25107</v>
      </c>
      <c r="S61" s="230"/>
      <c r="T61" s="230"/>
      <c r="U61" s="501"/>
      <c r="V61" s="208"/>
    </row>
    <row r="62" spans="1:22" s="232" customFormat="1" ht="25.5" customHeight="1">
      <c r="A62" s="508">
        <v>51</v>
      </c>
      <c r="B62" s="226" t="s">
        <v>272</v>
      </c>
      <c r="C62" s="226">
        <v>0</v>
      </c>
      <c r="D62" s="227"/>
      <c r="E62" s="230"/>
      <c r="F62" s="230"/>
      <c r="G62" s="230"/>
      <c r="H62" s="230"/>
      <c r="I62" s="230"/>
      <c r="J62" s="230"/>
      <c r="K62" s="228">
        <f t="shared" si="5"/>
        <v>0</v>
      </c>
      <c r="L62" s="524"/>
      <c r="M62" s="524"/>
      <c r="N62" s="524"/>
      <c r="O62" s="230">
        <v>0</v>
      </c>
      <c r="P62" s="230"/>
      <c r="Q62" s="230"/>
      <c r="R62" s="230"/>
      <c r="S62" s="230"/>
      <c r="T62" s="230"/>
      <c r="U62" s="501"/>
      <c r="V62" s="208"/>
    </row>
    <row r="63" spans="1:22" s="233" customFormat="1" ht="25.5" customHeight="1">
      <c r="A63" s="508">
        <v>52</v>
      </c>
      <c r="B63" s="226" t="s">
        <v>273</v>
      </c>
      <c r="C63" s="226">
        <v>24855</v>
      </c>
      <c r="D63" s="227">
        <v>0</v>
      </c>
      <c r="E63" s="230"/>
      <c r="F63" s="230"/>
      <c r="G63" s="230"/>
      <c r="H63" s="230"/>
      <c r="I63" s="230"/>
      <c r="J63" s="230"/>
      <c r="K63" s="228">
        <f t="shared" si="5"/>
        <v>0</v>
      </c>
      <c r="L63" s="524"/>
      <c r="M63" s="524"/>
      <c r="N63" s="524"/>
      <c r="O63" s="230"/>
      <c r="P63" s="230"/>
      <c r="Q63" s="230">
        <v>7700</v>
      </c>
      <c r="R63" s="230"/>
      <c r="S63" s="230">
        <v>17155</v>
      </c>
      <c r="T63" s="230"/>
      <c r="U63" s="501"/>
      <c r="V63" s="208"/>
    </row>
    <row r="64" spans="1:23" ht="25.5" customHeight="1">
      <c r="A64" s="508">
        <v>53</v>
      </c>
      <c r="B64" s="226" t="s">
        <v>308</v>
      </c>
      <c r="C64" s="226">
        <v>0</v>
      </c>
      <c r="D64" s="227"/>
      <c r="E64" s="230"/>
      <c r="F64" s="230"/>
      <c r="G64" s="230"/>
      <c r="H64" s="230"/>
      <c r="I64" s="230"/>
      <c r="J64" s="230"/>
      <c r="K64" s="228">
        <f t="shared" si="5"/>
        <v>0</v>
      </c>
      <c r="L64" s="524"/>
      <c r="M64" s="524"/>
      <c r="N64" s="524"/>
      <c r="O64" s="230"/>
      <c r="P64" s="230"/>
      <c r="Q64" s="230"/>
      <c r="R64" s="230"/>
      <c r="S64" s="230"/>
      <c r="T64" s="230"/>
      <c r="U64" s="501"/>
      <c r="V64" s="208"/>
      <c r="W64" s="243"/>
    </row>
    <row r="65" spans="1:23" ht="30" customHeight="1">
      <c r="A65" s="509" t="s">
        <v>309</v>
      </c>
      <c r="B65" s="528" t="s">
        <v>310</v>
      </c>
      <c r="C65" s="226">
        <v>1960</v>
      </c>
      <c r="D65" s="227"/>
      <c r="E65" s="227"/>
      <c r="F65" s="227"/>
      <c r="G65" s="227"/>
      <c r="H65" s="227"/>
      <c r="I65" s="227"/>
      <c r="J65" s="227"/>
      <c r="K65" s="228">
        <f t="shared" si="5"/>
        <v>0</v>
      </c>
      <c r="L65" s="523"/>
      <c r="M65" s="523"/>
      <c r="N65" s="523"/>
      <c r="O65" s="227"/>
      <c r="P65" s="227"/>
      <c r="Q65" s="227"/>
      <c r="R65" s="227"/>
      <c r="S65" s="227"/>
      <c r="T65" s="227">
        <v>1960</v>
      </c>
      <c r="U65" s="501"/>
      <c r="V65" s="208"/>
      <c r="W65" s="243"/>
    </row>
    <row r="66" spans="1:22" s="244" customFormat="1" ht="30" customHeight="1">
      <c r="A66" s="509" t="s">
        <v>311</v>
      </c>
      <c r="B66" s="529" t="s">
        <v>312</v>
      </c>
      <c r="C66" s="226">
        <v>700</v>
      </c>
      <c r="D66" s="227"/>
      <c r="E66" s="230"/>
      <c r="F66" s="230"/>
      <c r="G66" s="230"/>
      <c r="H66" s="230"/>
      <c r="I66" s="230"/>
      <c r="J66" s="230"/>
      <c r="K66" s="228">
        <f t="shared" si="5"/>
        <v>0</v>
      </c>
      <c r="L66" s="524"/>
      <c r="M66" s="524"/>
      <c r="N66" s="524"/>
      <c r="O66" s="227"/>
      <c r="P66" s="230"/>
      <c r="Q66" s="230"/>
      <c r="R66" s="230"/>
      <c r="S66" s="230"/>
      <c r="T66" s="227">
        <v>700</v>
      </c>
      <c r="U66" s="501"/>
      <c r="V66" s="208"/>
    </row>
    <row r="67" spans="1:22" s="244" customFormat="1" ht="30" customHeight="1">
      <c r="A67" s="509" t="s">
        <v>313</v>
      </c>
      <c r="B67" s="529" t="s">
        <v>314</v>
      </c>
      <c r="C67" s="226">
        <v>1000</v>
      </c>
      <c r="D67" s="227"/>
      <c r="E67" s="230"/>
      <c r="F67" s="230"/>
      <c r="G67" s="230"/>
      <c r="H67" s="230"/>
      <c r="I67" s="230"/>
      <c r="J67" s="230"/>
      <c r="K67" s="228">
        <f t="shared" si="5"/>
        <v>0</v>
      </c>
      <c r="L67" s="524"/>
      <c r="M67" s="524"/>
      <c r="N67" s="524"/>
      <c r="O67" s="227"/>
      <c r="P67" s="230"/>
      <c r="Q67" s="230"/>
      <c r="R67" s="230"/>
      <c r="S67" s="230"/>
      <c r="T67" s="227">
        <v>1000</v>
      </c>
      <c r="U67" s="501"/>
      <c r="V67" s="208"/>
    </row>
    <row r="68" spans="1:22" s="244" customFormat="1" ht="39" customHeight="1">
      <c r="A68" s="509" t="s">
        <v>315</v>
      </c>
      <c r="B68" s="529" t="s">
        <v>316</v>
      </c>
      <c r="C68" s="226">
        <v>700</v>
      </c>
      <c r="D68" s="227"/>
      <c r="E68" s="230"/>
      <c r="F68" s="230"/>
      <c r="G68" s="230"/>
      <c r="H68" s="230"/>
      <c r="I68" s="230"/>
      <c r="J68" s="230"/>
      <c r="K68" s="228">
        <f t="shared" si="5"/>
        <v>0</v>
      </c>
      <c r="L68" s="524"/>
      <c r="M68" s="524"/>
      <c r="N68" s="524"/>
      <c r="O68" s="227"/>
      <c r="P68" s="230"/>
      <c r="Q68" s="230"/>
      <c r="R68" s="230"/>
      <c r="S68" s="230"/>
      <c r="T68" s="227">
        <v>700</v>
      </c>
      <c r="U68" s="501"/>
      <c r="V68" s="208"/>
    </row>
    <row r="69" spans="1:22" s="244" customFormat="1" ht="36" customHeight="1">
      <c r="A69" s="509" t="s">
        <v>317</v>
      </c>
      <c r="B69" s="529" t="s">
        <v>318</v>
      </c>
      <c r="C69" s="226">
        <v>500</v>
      </c>
      <c r="D69" s="227"/>
      <c r="E69" s="230"/>
      <c r="F69" s="230"/>
      <c r="G69" s="230"/>
      <c r="H69" s="230"/>
      <c r="I69" s="230"/>
      <c r="J69" s="230"/>
      <c r="K69" s="228">
        <f t="shared" si="5"/>
        <v>0</v>
      </c>
      <c r="L69" s="524"/>
      <c r="M69" s="524"/>
      <c r="N69" s="524"/>
      <c r="O69" s="227"/>
      <c r="P69" s="230"/>
      <c r="Q69" s="230"/>
      <c r="R69" s="230"/>
      <c r="S69" s="230"/>
      <c r="T69" s="227">
        <v>500</v>
      </c>
      <c r="U69" s="501"/>
      <c r="V69" s="208"/>
    </row>
    <row r="70" spans="1:22" s="244" customFormat="1" ht="42" customHeight="1">
      <c r="A70" s="509" t="s">
        <v>319</v>
      </c>
      <c r="B70" s="529" t="s">
        <v>320</v>
      </c>
      <c r="C70" s="226">
        <v>530</v>
      </c>
      <c r="D70" s="227"/>
      <c r="E70" s="230"/>
      <c r="F70" s="230"/>
      <c r="G70" s="230"/>
      <c r="H70" s="230"/>
      <c r="I70" s="230"/>
      <c r="J70" s="230"/>
      <c r="K70" s="228">
        <f t="shared" si="5"/>
        <v>0</v>
      </c>
      <c r="L70" s="524"/>
      <c r="M70" s="524"/>
      <c r="N70" s="524"/>
      <c r="O70" s="227"/>
      <c r="P70" s="230"/>
      <c r="Q70" s="230"/>
      <c r="R70" s="230"/>
      <c r="S70" s="230"/>
      <c r="T70" s="227">
        <v>530</v>
      </c>
      <c r="U70" s="501"/>
      <c r="V70" s="208"/>
    </row>
    <row r="71" spans="1:22" s="245" customFormat="1" ht="26.25" customHeight="1">
      <c r="A71" s="511" t="s">
        <v>321</v>
      </c>
      <c r="B71" s="512" t="s">
        <v>282</v>
      </c>
      <c r="C71" s="226">
        <v>372094</v>
      </c>
      <c r="D71" s="227"/>
      <c r="E71" s="230"/>
      <c r="F71" s="230">
        <v>0</v>
      </c>
      <c r="G71" s="230"/>
      <c r="H71" s="230"/>
      <c r="I71" s="230"/>
      <c r="J71" s="230"/>
      <c r="K71" s="228">
        <f t="shared" si="5"/>
        <v>0</v>
      </c>
      <c r="L71" s="524"/>
      <c r="M71" s="524"/>
      <c r="N71" s="524"/>
      <c r="O71" s="230"/>
      <c r="P71" s="230"/>
      <c r="Q71" s="230">
        <v>372094</v>
      </c>
      <c r="R71" s="230"/>
      <c r="S71" s="230"/>
      <c r="T71" s="230"/>
      <c r="U71" s="501"/>
      <c r="V71" s="208"/>
    </row>
    <row r="72" spans="1:21" ht="33" customHeight="1">
      <c r="A72" s="511" t="s">
        <v>322</v>
      </c>
      <c r="B72" s="512" t="s">
        <v>283</v>
      </c>
      <c r="C72" s="226">
        <v>330612</v>
      </c>
      <c r="D72" s="227"/>
      <c r="E72" s="230"/>
      <c r="F72" s="230"/>
      <c r="G72" s="230"/>
      <c r="H72" s="230"/>
      <c r="I72" s="230"/>
      <c r="J72" s="230"/>
      <c r="K72" s="228">
        <f t="shared" si="5"/>
        <v>0</v>
      </c>
      <c r="L72" s="524"/>
      <c r="M72" s="524"/>
      <c r="N72" s="524"/>
      <c r="O72" s="230"/>
      <c r="P72" s="230"/>
      <c r="Q72" s="230">
        <v>330612</v>
      </c>
      <c r="R72" s="230"/>
      <c r="S72" s="230"/>
      <c r="T72" s="230"/>
      <c r="U72" s="200"/>
    </row>
    <row r="73" spans="1:2" ht="18.75" customHeight="1">
      <c r="A73" s="246"/>
      <c r="B73" s="247"/>
    </row>
    <row r="74" spans="1:2" ht="18.75" customHeight="1">
      <c r="A74" s="246"/>
      <c r="B74" s="247"/>
    </row>
    <row r="75" spans="1:2" ht="18.75" customHeight="1">
      <c r="A75" s="246"/>
      <c r="B75" s="247"/>
    </row>
    <row r="76" spans="1:2" ht="18.75" customHeight="1">
      <c r="A76" s="246"/>
      <c r="B76" s="247"/>
    </row>
    <row r="77" spans="1:2" ht="18.75" customHeight="1">
      <c r="A77" s="246"/>
      <c r="B77" s="247"/>
    </row>
    <row r="78" spans="1:2" ht="18.75" customHeight="1">
      <c r="A78" s="246"/>
      <c r="B78" s="247"/>
    </row>
    <row r="79" spans="1:2" ht="18.75" customHeight="1">
      <c r="A79" s="246"/>
      <c r="B79" s="247"/>
    </row>
    <row r="80" spans="1:2" ht="18.75" customHeight="1">
      <c r="A80" s="246"/>
      <c r="B80" s="247"/>
    </row>
    <row r="81" spans="1:2" ht="18.75" customHeight="1">
      <c r="A81" s="246"/>
      <c r="B81" s="247"/>
    </row>
    <row r="82" spans="1:2" ht="18.75" customHeight="1">
      <c r="A82" s="246"/>
      <c r="B82" s="247"/>
    </row>
    <row r="83" spans="1:2" ht="18.75" customHeight="1">
      <c r="A83" s="246"/>
      <c r="B83" s="247"/>
    </row>
    <row r="84" spans="1:2" ht="18.75" customHeight="1">
      <c r="A84" s="246"/>
      <c r="B84" s="247"/>
    </row>
    <row r="85" spans="1:2" ht="18.75" customHeight="1">
      <c r="A85" s="246"/>
      <c r="B85" s="247"/>
    </row>
    <row r="86" spans="1:2" ht="18.75" customHeight="1">
      <c r="A86" s="246"/>
      <c r="B86" s="247"/>
    </row>
    <row r="87" spans="1:2" ht="18.75" customHeight="1">
      <c r="A87" s="246"/>
      <c r="B87" s="247"/>
    </row>
    <row r="88" spans="1:2" ht="18.75" customHeight="1">
      <c r="A88" s="246"/>
      <c r="B88" s="247"/>
    </row>
    <row r="89" spans="1:2" ht="18.75" customHeight="1">
      <c r="A89" s="246"/>
      <c r="B89" s="247"/>
    </row>
    <row r="90" spans="1:2" ht="18.75" customHeight="1">
      <c r="A90" s="246"/>
      <c r="B90" s="247"/>
    </row>
    <row r="91" spans="1:2" ht="18.75" customHeight="1">
      <c r="A91" s="246"/>
      <c r="B91" s="247"/>
    </row>
    <row r="92" spans="1:2" ht="18.75" customHeight="1">
      <c r="A92" s="246"/>
      <c r="B92" s="247"/>
    </row>
    <row r="93" spans="1:2" ht="18.75" customHeight="1">
      <c r="A93" s="246"/>
      <c r="B93" s="247"/>
    </row>
    <row r="94" spans="1:2" ht="18.75" customHeight="1">
      <c r="A94" s="246"/>
      <c r="B94" s="247"/>
    </row>
    <row r="95" spans="1:2" ht="18.75" customHeight="1">
      <c r="A95" s="246"/>
      <c r="B95" s="247"/>
    </row>
    <row r="96" spans="1:2" ht="18.75" customHeight="1">
      <c r="A96" s="246"/>
      <c r="B96" s="247"/>
    </row>
    <row r="97" spans="1:2" ht="18.75" customHeight="1">
      <c r="A97" s="246"/>
      <c r="B97" s="247"/>
    </row>
    <row r="98" spans="1:2" ht="18.75" customHeight="1">
      <c r="A98" s="246"/>
      <c r="B98" s="247"/>
    </row>
    <row r="99" spans="1:2" ht="18.75" customHeight="1">
      <c r="A99" s="246"/>
      <c r="B99" s="247"/>
    </row>
    <row r="100" spans="1:2" ht="18.75" customHeight="1">
      <c r="A100" s="246"/>
      <c r="B100" s="247"/>
    </row>
    <row r="101" spans="1:2" ht="18.75" customHeight="1">
      <c r="A101" s="246"/>
      <c r="B101" s="247"/>
    </row>
    <row r="102" spans="1:2" ht="18.75" customHeight="1">
      <c r="A102" s="246"/>
      <c r="B102" s="247"/>
    </row>
    <row r="103" spans="1:2" ht="18.75" customHeight="1">
      <c r="A103" s="246"/>
      <c r="B103" s="247"/>
    </row>
    <row r="104" spans="1:2" ht="18.75" customHeight="1">
      <c r="A104" s="246"/>
      <c r="B104" s="247"/>
    </row>
    <row r="105" spans="1:2" ht="18.75" customHeight="1">
      <c r="A105" s="246"/>
      <c r="B105" s="247"/>
    </row>
    <row r="106" spans="1:2" ht="18.75" customHeight="1">
      <c r="A106" s="246"/>
      <c r="B106" s="247"/>
    </row>
    <row r="107" spans="1:2" ht="18.75" customHeight="1">
      <c r="A107" s="246"/>
      <c r="B107" s="247"/>
    </row>
    <row r="108" spans="1:2" ht="18.75" customHeight="1">
      <c r="A108" s="246"/>
      <c r="B108" s="247"/>
    </row>
    <row r="109" spans="1:2" ht="18.75" customHeight="1">
      <c r="A109" s="246"/>
      <c r="B109" s="247"/>
    </row>
    <row r="110" spans="1:2" ht="18.75" customHeight="1">
      <c r="A110" s="246"/>
      <c r="B110" s="247"/>
    </row>
    <row r="111" spans="1:2" ht="18.75" customHeight="1">
      <c r="A111" s="246"/>
      <c r="B111" s="247"/>
    </row>
    <row r="112" spans="1:2" ht="18.75" customHeight="1">
      <c r="A112" s="246"/>
      <c r="B112" s="247"/>
    </row>
    <row r="113" spans="1:2" ht="18.75" customHeight="1">
      <c r="A113" s="246"/>
      <c r="B113" s="247"/>
    </row>
    <row r="114" spans="1:2" ht="18.75" customHeight="1">
      <c r="A114" s="246"/>
      <c r="B114" s="247"/>
    </row>
    <row r="115" spans="1:2" ht="18.75" customHeight="1">
      <c r="A115" s="246"/>
      <c r="B115" s="247" t="s">
        <v>323</v>
      </c>
    </row>
    <row r="116" spans="1:2" ht="18.75" customHeight="1">
      <c r="A116" s="246"/>
      <c r="B116" s="247" t="s">
        <v>324</v>
      </c>
    </row>
    <row r="117" spans="1:2" ht="18.75" customHeight="1">
      <c r="A117" s="246"/>
      <c r="B117" s="247"/>
    </row>
    <row r="118" spans="1:2" ht="18.75" customHeight="1">
      <c r="A118" s="246"/>
      <c r="B118" s="247" t="s">
        <v>325</v>
      </c>
    </row>
    <row r="119" spans="1:2" ht="18.75" customHeight="1">
      <c r="A119" s="246"/>
      <c r="B119" s="247" t="s">
        <v>326</v>
      </c>
    </row>
    <row r="120" spans="1:2" ht="18.75" customHeight="1">
      <c r="A120" s="246"/>
      <c r="B120" s="247" t="s">
        <v>327</v>
      </c>
    </row>
    <row r="121" spans="1:2" ht="18.75" customHeight="1">
      <c r="A121" s="246"/>
      <c r="B121" s="248" t="s">
        <v>328</v>
      </c>
    </row>
    <row r="122" spans="1:2" ht="18.75" customHeight="1">
      <c r="A122" s="246"/>
      <c r="B122" s="249" t="s">
        <v>329</v>
      </c>
    </row>
    <row r="123" spans="1:2" ht="18.75" customHeight="1">
      <c r="A123" s="246"/>
      <c r="B123" s="249" t="s">
        <v>330</v>
      </c>
    </row>
    <row r="124" spans="1:2" ht="18.75" customHeight="1">
      <c r="A124" s="246"/>
      <c r="B124" s="249" t="s">
        <v>331</v>
      </c>
    </row>
    <row r="125" spans="1:2" ht="18.75" customHeight="1">
      <c r="A125" s="246"/>
      <c r="B125" s="249" t="s">
        <v>332</v>
      </c>
    </row>
    <row r="126" spans="1:2" ht="18.75" customHeight="1">
      <c r="A126" s="246"/>
      <c r="B126" s="236" t="s">
        <v>333</v>
      </c>
    </row>
    <row r="127" spans="1:2" ht="18.75" customHeight="1">
      <c r="A127" s="246"/>
      <c r="B127" s="236" t="s">
        <v>334</v>
      </c>
    </row>
    <row r="128" spans="1:2" ht="18.75" customHeight="1">
      <c r="A128" s="246"/>
      <c r="B128" s="236" t="s">
        <v>335</v>
      </c>
    </row>
    <row r="129" spans="1:2" ht="18.75" customHeight="1">
      <c r="A129" s="246"/>
      <c r="B129" s="250" t="s">
        <v>336</v>
      </c>
    </row>
    <row r="130" spans="1:2" ht="18.75" customHeight="1">
      <c r="A130" s="246"/>
      <c r="B130" s="250" t="s">
        <v>337</v>
      </c>
    </row>
    <row r="131" spans="1:2" ht="18.75" customHeight="1">
      <c r="A131" s="246"/>
      <c r="B131" s="236" t="s">
        <v>338</v>
      </c>
    </row>
    <row r="132" spans="1:2" ht="18.75" customHeight="1">
      <c r="A132" s="246"/>
      <c r="B132" s="236" t="s">
        <v>339</v>
      </c>
    </row>
    <row r="133" spans="1:2" ht="18.75" customHeight="1">
      <c r="A133" s="246"/>
      <c r="B133" s="236" t="s">
        <v>340</v>
      </c>
    </row>
    <row r="134" spans="1:2" ht="18.75" customHeight="1">
      <c r="A134" s="246"/>
      <c r="B134" s="236" t="s">
        <v>341</v>
      </c>
    </row>
    <row r="135" spans="1:2" ht="18.75" customHeight="1">
      <c r="A135" s="246"/>
      <c r="B135" s="236" t="s">
        <v>342</v>
      </c>
    </row>
    <row r="136" spans="1:2" ht="49.5">
      <c r="A136" s="246"/>
      <c r="B136" s="251" t="s">
        <v>343</v>
      </c>
    </row>
    <row r="137" spans="1:2" ht="17.25" customHeight="1">
      <c r="A137" s="246"/>
      <c r="B137" s="251" t="s">
        <v>344</v>
      </c>
    </row>
    <row r="138" spans="1:2" ht="18.75" customHeight="1">
      <c r="A138" s="246"/>
      <c r="B138" s="236" t="s">
        <v>345</v>
      </c>
    </row>
    <row r="139" spans="1:2" ht="18.75" customHeight="1">
      <c r="A139" s="246"/>
      <c r="B139" s="236" t="s">
        <v>346</v>
      </c>
    </row>
    <row r="140" spans="1:2" ht="18.75" customHeight="1">
      <c r="A140" s="246"/>
      <c r="B140" s="252" t="s">
        <v>347</v>
      </c>
    </row>
    <row r="141" spans="1:2" ht="18.75" customHeight="1">
      <c r="A141" s="246"/>
      <c r="B141" s="253" t="s">
        <v>348</v>
      </c>
    </row>
    <row r="142" spans="1:2" ht="18.75" customHeight="1">
      <c r="A142" s="246"/>
      <c r="B142" s="253" t="s">
        <v>349</v>
      </c>
    </row>
    <row r="143" spans="1:2" ht="18.75" customHeight="1">
      <c r="A143" s="246"/>
      <c r="B143" s="253" t="s">
        <v>350</v>
      </c>
    </row>
    <row r="144" spans="1:2" ht="18.75" customHeight="1">
      <c r="A144" s="246"/>
      <c r="B144" s="253" t="s">
        <v>351</v>
      </c>
    </row>
    <row r="145" spans="1:2" ht="18.75" customHeight="1">
      <c r="A145" s="246"/>
      <c r="B145" s="253" t="s">
        <v>352</v>
      </c>
    </row>
    <row r="146" spans="1:2" ht="18.75" customHeight="1">
      <c r="A146" s="246"/>
      <c r="B146" s="254" t="s">
        <v>353</v>
      </c>
    </row>
    <row r="147" spans="1:2" ht="18.75" customHeight="1">
      <c r="A147" s="246"/>
      <c r="B147" s="254" t="s">
        <v>354</v>
      </c>
    </row>
    <row r="148" spans="1:2" ht="18.75" customHeight="1">
      <c r="A148" s="246"/>
      <c r="B148" s="255" t="s">
        <v>355</v>
      </c>
    </row>
    <row r="149" spans="1:2" ht="18.75" customHeight="1">
      <c r="A149" s="246"/>
      <c r="B149" s="255" t="s">
        <v>356</v>
      </c>
    </row>
    <row r="150" spans="1:2" ht="18.75" customHeight="1">
      <c r="A150" s="246"/>
      <c r="B150" s="255" t="s">
        <v>357</v>
      </c>
    </row>
    <row r="151" spans="1:2" ht="18.75" customHeight="1">
      <c r="A151" s="246"/>
      <c r="B151" s="255" t="s">
        <v>358</v>
      </c>
    </row>
    <row r="152" spans="1:2" ht="18.75" customHeight="1">
      <c r="A152" s="246"/>
      <c r="B152" s="255" t="s">
        <v>359</v>
      </c>
    </row>
    <row r="153" spans="1:20" s="258" customFormat="1" ht="18.75" customHeight="1">
      <c r="A153" s="256"/>
      <c r="B153" s="257"/>
      <c r="C153" s="200"/>
      <c r="D153" s="199"/>
      <c r="E153" s="200"/>
      <c r="F153" s="200"/>
      <c r="G153" s="200"/>
      <c r="H153" s="200"/>
      <c r="I153" s="200"/>
      <c r="J153" s="200"/>
      <c r="K153" s="200"/>
      <c r="L153" s="525"/>
      <c r="M153" s="525"/>
      <c r="N153" s="525"/>
      <c r="O153" s="200"/>
      <c r="P153" s="200"/>
      <c r="Q153" s="200"/>
      <c r="R153" s="200"/>
      <c r="S153" s="200"/>
      <c r="T153" s="200"/>
    </row>
    <row r="154" spans="1:2" ht="18.75" customHeight="1">
      <c r="A154" s="246"/>
      <c r="B154" s="236"/>
    </row>
    <row r="155" spans="1:2" ht="18.75" customHeight="1">
      <c r="A155" s="246"/>
      <c r="B155" s="197"/>
    </row>
    <row r="156" spans="1:2" ht="18.75" customHeight="1">
      <c r="A156" s="246"/>
      <c r="B156" s="254"/>
    </row>
    <row r="157" spans="1:2" ht="18.75" customHeight="1">
      <c r="A157" s="246"/>
      <c r="B157" s="247"/>
    </row>
    <row r="158" spans="1:2" ht="18.75" customHeight="1">
      <c r="A158" s="246"/>
      <c r="B158" s="247"/>
    </row>
    <row r="159" spans="1:2" ht="18.75" customHeight="1">
      <c r="A159" s="246"/>
      <c r="B159" s="247"/>
    </row>
    <row r="160" spans="1:2" ht="18.75" customHeight="1">
      <c r="A160" s="246"/>
      <c r="B160" s="247"/>
    </row>
    <row r="161" spans="1:2" ht="18.75" customHeight="1">
      <c r="A161" s="246"/>
      <c r="B161" s="247"/>
    </row>
    <row r="162" spans="1:2" ht="18.75" customHeight="1">
      <c r="A162" s="246"/>
      <c r="B162" s="247"/>
    </row>
    <row r="163" spans="1:2" ht="18.75" customHeight="1">
      <c r="A163" s="246"/>
      <c r="B163" s="247"/>
    </row>
    <row r="164" spans="1:2" ht="18.75" customHeight="1">
      <c r="A164" s="246"/>
      <c r="B164" s="247"/>
    </row>
    <row r="165" spans="1:2" ht="18.75" customHeight="1">
      <c r="A165" s="246"/>
      <c r="B165" s="247"/>
    </row>
    <row r="166" spans="1:2" ht="18.75" customHeight="1">
      <c r="A166" s="246"/>
      <c r="B166" s="247"/>
    </row>
    <row r="167" spans="1:2" ht="18.75" customHeight="1">
      <c r="A167" s="246"/>
      <c r="B167" s="247"/>
    </row>
    <row r="168" spans="1:2" ht="18.75" customHeight="1">
      <c r="A168" s="246"/>
      <c r="B168" s="247"/>
    </row>
    <row r="169" spans="1:2" ht="18.75" customHeight="1">
      <c r="A169" s="246"/>
      <c r="B169" s="247"/>
    </row>
    <row r="170" spans="1:2" ht="18.75" customHeight="1">
      <c r="A170" s="246"/>
      <c r="B170" s="247"/>
    </row>
    <row r="171" spans="1:2" ht="18.75" customHeight="1">
      <c r="A171" s="246"/>
      <c r="B171" s="247"/>
    </row>
    <row r="172" spans="1:2" ht="18.75" customHeight="1">
      <c r="A172" s="246"/>
      <c r="B172" s="247"/>
    </row>
    <row r="173" spans="1:2" ht="18.75" customHeight="1">
      <c r="A173" s="246"/>
      <c r="B173" s="247"/>
    </row>
    <row r="174" spans="1:2" ht="18.75" customHeight="1">
      <c r="A174" s="246"/>
      <c r="B174" s="247"/>
    </row>
    <row r="175" spans="1:2" ht="18.75" customHeight="1">
      <c r="A175" s="246"/>
      <c r="B175" s="247"/>
    </row>
    <row r="176" spans="1:2" ht="18.75" customHeight="1">
      <c r="A176" s="246"/>
      <c r="B176" s="247"/>
    </row>
    <row r="177" spans="1:2" ht="18.75" customHeight="1">
      <c r="A177" s="246"/>
      <c r="B177" s="247"/>
    </row>
    <row r="178" spans="1:2" ht="18.75" customHeight="1">
      <c r="A178" s="246"/>
      <c r="B178" s="247"/>
    </row>
    <row r="179" spans="1:2" ht="18.75" customHeight="1">
      <c r="A179" s="246"/>
      <c r="B179" s="247"/>
    </row>
    <row r="180" spans="1:2" ht="18.75" customHeight="1">
      <c r="A180" s="246"/>
      <c r="B180" s="247"/>
    </row>
    <row r="181" spans="1:2" ht="18.75" customHeight="1">
      <c r="A181" s="246"/>
      <c r="B181" s="247"/>
    </row>
    <row r="182" spans="1:2" ht="18.75" customHeight="1">
      <c r="A182" s="246"/>
      <c r="B182" s="247"/>
    </row>
    <row r="183" spans="1:2" ht="18.75" customHeight="1">
      <c r="A183" s="246"/>
      <c r="B183" s="247"/>
    </row>
    <row r="184" spans="1:2" ht="18.75" customHeight="1">
      <c r="A184" s="246"/>
      <c r="B184" s="247"/>
    </row>
    <row r="185" spans="1:2" ht="18.75" customHeight="1">
      <c r="A185" s="246"/>
      <c r="B185" s="247"/>
    </row>
    <row r="186" spans="1:2" ht="18.75" customHeight="1">
      <c r="A186" s="246"/>
      <c r="B186" s="247"/>
    </row>
    <row r="187" spans="1:2" ht="18.75" customHeight="1">
      <c r="A187" s="246"/>
      <c r="B187" s="247"/>
    </row>
    <row r="188" spans="1:2" ht="18.75" customHeight="1">
      <c r="A188" s="246"/>
      <c r="B188" s="247"/>
    </row>
    <row r="189" spans="1:2" ht="18.75" customHeight="1">
      <c r="A189" s="246"/>
      <c r="B189" s="247"/>
    </row>
    <row r="190" spans="1:22" ht="18.75" customHeight="1">
      <c r="A190" s="246"/>
      <c r="B190" s="259"/>
      <c r="V190" s="260"/>
    </row>
    <row r="191" spans="1:22" ht="18.75" customHeight="1">
      <c r="A191" s="246"/>
      <c r="B191" s="247"/>
      <c r="V191" s="260"/>
    </row>
    <row r="192" spans="1:22" ht="18.75" customHeight="1">
      <c r="A192" s="246"/>
      <c r="B192" s="247"/>
      <c r="V192" s="260"/>
    </row>
    <row r="193" spans="1:2" ht="18.75" customHeight="1">
      <c r="A193" s="246"/>
      <c r="B193" s="247"/>
    </row>
    <row r="194" spans="1:2" ht="18.75" customHeight="1">
      <c r="A194" s="246"/>
      <c r="B194" s="247"/>
    </row>
    <row r="195" spans="1:2" ht="18.75" customHeight="1">
      <c r="A195" s="246"/>
      <c r="B195" s="247"/>
    </row>
    <row r="196" spans="1:2" ht="18.75" customHeight="1">
      <c r="A196" s="246"/>
      <c r="B196" s="247"/>
    </row>
    <row r="197" spans="1:2" ht="18.75" customHeight="1">
      <c r="A197" s="246"/>
      <c r="B197" s="247"/>
    </row>
    <row r="198" spans="1:2" ht="18.75" customHeight="1">
      <c r="A198" s="246"/>
      <c r="B198" s="247"/>
    </row>
    <row r="199" spans="1:2" ht="18.75" customHeight="1">
      <c r="A199" s="246"/>
      <c r="B199" s="247"/>
    </row>
    <row r="200" spans="1:2" ht="18.75" customHeight="1">
      <c r="A200" s="246"/>
      <c r="B200" s="247"/>
    </row>
    <row r="201" spans="1:2" ht="18.75" customHeight="1">
      <c r="A201" s="246"/>
      <c r="B201" s="247"/>
    </row>
    <row r="202" spans="1:2" ht="18.75" customHeight="1">
      <c r="A202" s="246"/>
      <c r="B202" s="247"/>
    </row>
    <row r="203" spans="1:22" ht="18.75" customHeight="1">
      <c r="A203" s="246"/>
      <c r="B203" s="247"/>
      <c r="V203" s="261"/>
    </row>
    <row r="204" spans="1:2" ht="18.75" customHeight="1">
      <c r="A204" s="246"/>
      <c r="B204" s="247"/>
    </row>
    <row r="205" spans="1:2" ht="18.75" customHeight="1">
      <c r="A205" s="246"/>
      <c r="B205" s="247"/>
    </row>
    <row r="206" spans="1:2" ht="18.75" customHeight="1" hidden="1">
      <c r="A206" s="246"/>
      <c r="B206" s="247"/>
    </row>
    <row r="207" spans="1:2" ht="18.75" customHeight="1" hidden="1">
      <c r="A207" s="246"/>
      <c r="B207" s="247"/>
    </row>
    <row r="208" spans="1:2" ht="18.75" customHeight="1" hidden="1">
      <c r="A208" s="246"/>
      <c r="B208" s="247"/>
    </row>
    <row r="209" spans="1:2" ht="18.75" customHeight="1">
      <c r="A209" s="246"/>
      <c r="B209" s="247"/>
    </row>
    <row r="210" spans="1:2" ht="18.75" customHeight="1">
      <c r="A210" s="246"/>
      <c r="B210" s="247"/>
    </row>
    <row r="211" spans="1:2" ht="18.75" customHeight="1">
      <c r="A211" s="246"/>
      <c r="B211" s="247"/>
    </row>
    <row r="212" spans="1:2" ht="18.75" customHeight="1">
      <c r="A212" s="246"/>
      <c r="B212" s="247"/>
    </row>
    <row r="213" spans="1:2" ht="18.75" customHeight="1">
      <c r="A213" s="246"/>
      <c r="B213" s="247"/>
    </row>
    <row r="214" spans="1:2" ht="18.75" customHeight="1">
      <c r="A214" s="246"/>
      <c r="B214" s="247"/>
    </row>
    <row r="215" spans="1:2" ht="18.75" customHeight="1">
      <c r="A215" s="246"/>
      <c r="B215" s="247"/>
    </row>
    <row r="216" spans="1:2" ht="18.75" customHeight="1">
      <c r="A216" s="246"/>
      <c r="B216" s="247"/>
    </row>
    <row r="217" spans="1:2" ht="18.75" customHeight="1" hidden="1">
      <c r="A217" s="246"/>
      <c r="B217" s="247"/>
    </row>
    <row r="218" spans="1:2" ht="18.75" customHeight="1">
      <c r="A218" s="246"/>
      <c r="B218" s="247"/>
    </row>
    <row r="219" spans="1:2" ht="18.75" customHeight="1">
      <c r="A219" s="246"/>
      <c r="B219" s="247"/>
    </row>
    <row r="220" spans="1:2" ht="18.75" customHeight="1">
      <c r="A220" s="246"/>
      <c r="B220" s="247"/>
    </row>
    <row r="221" spans="1:2" ht="18.75" customHeight="1">
      <c r="A221" s="246"/>
      <c r="B221" s="247"/>
    </row>
    <row r="222" spans="1:2" ht="18.75" customHeight="1">
      <c r="A222" s="246"/>
      <c r="B222" s="247"/>
    </row>
    <row r="223" spans="1:2" ht="18.75" customHeight="1">
      <c r="A223" s="246"/>
      <c r="B223" s="247"/>
    </row>
    <row r="224" spans="1:2" ht="18.75" customHeight="1">
      <c r="A224" s="246"/>
      <c r="B224" s="247"/>
    </row>
    <row r="225" spans="1:2" ht="18.75" customHeight="1">
      <c r="A225" s="246"/>
      <c r="B225" s="247"/>
    </row>
    <row r="226" spans="1:2" ht="18.75" customHeight="1">
      <c r="A226" s="246"/>
      <c r="B226" s="247"/>
    </row>
    <row r="227" spans="1:2" ht="18.75" customHeight="1">
      <c r="A227" s="246"/>
      <c r="B227" s="247"/>
    </row>
    <row r="228" spans="1:2" ht="18.75" customHeight="1">
      <c r="A228" s="246"/>
      <c r="B228" s="247"/>
    </row>
    <row r="229" spans="1:2" ht="18.75" customHeight="1">
      <c r="A229" s="246"/>
      <c r="B229" s="247"/>
    </row>
    <row r="230" spans="1:2" ht="18.75" customHeight="1">
      <c r="A230" s="246"/>
      <c r="B230" s="247"/>
    </row>
    <row r="231" spans="1:2" ht="18.75" customHeight="1">
      <c r="A231" s="246"/>
      <c r="B231" s="247"/>
    </row>
    <row r="232" spans="1:2" ht="18.75" customHeight="1">
      <c r="A232" s="246"/>
      <c r="B232" s="247"/>
    </row>
    <row r="233" spans="1:2" ht="18.75" customHeight="1">
      <c r="A233" s="246"/>
      <c r="B233" s="247"/>
    </row>
    <row r="234" spans="1:2" ht="18.75" customHeight="1">
      <c r="A234" s="246"/>
      <c r="B234" s="247"/>
    </row>
    <row r="235" spans="1:2" ht="18.75" customHeight="1">
      <c r="A235" s="246"/>
      <c r="B235" s="247"/>
    </row>
    <row r="236" spans="1:2" ht="18.75" customHeight="1">
      <c r="A236" s="246"/>
      <c r="B236" s="247"/>
    </row>
    <row r="237" spans="1:2" ht="18.75" customHeight="1">
      <c r="A237" s="246"/>
      <c r="B237" s="247"/>
    </row>
    <row r="238" spans="1:2" ht="18.75" customHeight="1">
      <c r="A238" s="246"/>
      <c r="B238" s="247"/>
    </row>
    <row r="239" spans="1:2" ht="18.75" customHeight="1">
      <c r="A239" s="246"/>
      <c r="B239" s="247"/>
    </row>
    <row r="240" spans="1:2" ht="18.75" customHeight="1">
      <c r="A240" s="246"/>
      <c r="B240" s="247"/>
    </row>
    <row r="241" spans="1:2" ht="18.75" customHeight="1">
      <c r="A241" s="246"/>
      <c r="B241" s="247"/>
    </row>
    <row r="242" spans="1:2" ht="18.75" customHeight="1">
      <c r="A242" s="246"/>
      <c r="B242" s="247"/>
    </row>
    <row r="243" spans="1:2" ht="18.75" customHeight="1">
      <c r="A243" s="246"/>
      <c r="B243" s="197"/>
    </row>
    <row r="244" spans="1:2" ht="18.75" customHeight="1">
      <c r="A244" s="246"/>
      <c r="B244" s="247"/>
    </row>
    <row r="245" spans="1:2" ht="18.75" customHeight="1">
      <c r="A245" s="246"/>
      <c r="B245" s="247"/>
    </row>
    <row r="246" spans="1:2" ht="18.75" customHeight="1">
      <c r="A246" s="246"/>
      <c r="B246" s="247"/>
    </row>
    <row r="247" spans="1:2" ht="18.75" customHeight="1">
      <c r="A247" s="246"/>
      <c r="B247" s="247"/>
    </row>
    <row r="248" spans="1:2" ht="18.75" customHeight="1">
      <c r="A248" s="246"/>
      <c r="B248" s="247"/>
    </row>
    <row r="249" spans="1:2" ht="18.75" customHeight="1">
      <c r="A249" s="246"/>
      <c r="B249" s="247"/>
    </row>
    <row r="250" spans="1:2" ht="18.75" customHeight="1">
      <c r="A250" s="246"/>
      <c r="B250" s="247"/>
    </row>
    <row r="251" spans="1:2" ht="18.75" customHeight="1">
      <c r="A251" s="246"/>
      <c r="B251" s="247"/>
    </row>
    <row r="252" spans="1:2" ht="18.75" customHeight="1">
      <c r="A252" s="246"/>
      <c r="B252" s="247"/>
    </row>
    <row r="253" spans="1:2" ht="18.75" customHeight="1">
      <c r="A253" s="246"/>
      <c r="B253" s="247"/>
    </row>
    <row r="254" spans="1:2" ht="18.75" customHeight="1">
      <c r="A254" s="246"/>
      <c r="B254" s="247"/>
    </row>
    <row r="255" spans="1:2" ht="18.75" customHeight="1">
      <c r="A255" s="246"/>
      <c r="B255" s="247"/>
    </row>
    <row r="256" spans="1:2" ht="18.75" customHeight="1">
      <c r="A256" s="246"/>
      <c r="B256" s="247"/>
    </row>
    <row r="257" spans="1:2" ht="18.75" customHeight="1">
      <c r="A257" s="246"/>
      <c r="B257" s="247"/>
    </row>
    <row r="258" spans="1:2" ht="18.75" customHeight="1">
      <c r="A258" s="246"/>
      <c r="B258" s="247"/>
    </row>
    <row r="259" spans="1:2" ht="18.75" customHeight="1">
      <c r="A259" s="246"/>
      <c r="B259" s="247"/>
    </row>
    <row r="260" spans="1:20" s="263" customFormat="1" ht="18.75" customHeight="1">
      <c r="A260" s="262"/>
      <c r="C260" s="200"/>
      <c r="D260" s="199"/>
      <c r="E260" s="200"/>
      <c r="F260" s="200"/>
      <c r="G260" s="200"/>
      <c r="H260" s="200"/>
      <c r="I260" s="200"/>
      <c r="J260" s="200"/>
      <c r="K260" s="200"/>
      <c r="L260" s="525"/>
      <c r="M260" s="525"/>
      <c r="N260" s="525"/>
      <c r="O260" s="200"/>
      <c r="P260" s="200"/>
      <c r="Q260" s="200"/>
      <c r="R260" s="200"/>
      <c r="S260" s="200"/>
      <c r="T260" s="200"/>
    </row>
    <row r="261" spans="1:20" s="263" customFormat="1" ht="18.75" customHeight="1">
      <c r="A261" s="262"/>
      <c r="C261" s="200"/>
      <c r="D261" s="199"/>
      <c r="E261" s="200"/>
      <c r="F261" s="200"/>
      <c r="G261" s="200"/>
      <c r="H261" s="200"/>
      <c r="I261" s="200"/>
      <c r="J261" s="200"/>
      <c r="K261" s="200"/>
      <c r="L261" s="525"/>
      <c r="M261" s="525"/>
      <c r="N261" s="525"/>
      <c r="O261" s="200"/>
      <c r="P261" s="200"/>
      <c r="Q261" s="200"/>
      <c r="R261" s="200"/>
      <c r="S261" s="200"/>
      <c r="T261" s="200"/>
    </row>
    <row r="262" spans="1:20" s="263" customFormat="1" ht="18.75" customHeight="1">
      <c r="A262" s="262"/>
      <c r="C262" s="200"/>
      <c r="D262" s="199"/>
      <c r="E262" s="200"/>
      <c r="F262" s="200"/>
      <c r="G262" s="200"/>
      <c r="H262" s="200"/>
      <c r="I262" s="200"/>
      <c r="J262" s="200"/>
      <c r="K262" s="200"/>
      <c r="L262" s="525"/>
      <c r="M262" s="525"/>
      <c r="N262" s="525"/>
      <c r="O262" s="200"/>
      <c r="P262" s="200"/>
      <c r="Q262" s="200"/>
      <c r="R262" s="200"/>
      <c r="S262" s="200"/>
      <c r="T262" s="200"/>
    </row>
    <row r="263" spans="1:20" s="263" customFormat="1" ht="18.75" customHeight="1">
      <c r="A263" s="262"/>
      <c r="C263" s="200"/>
      <c r="D263" s="199"/>
      <c r="E263" s="200"/>
      <c r="F263" s="200"/>
      <c r="G263" s="200"/>
      <c r="H263" s="200"/>
      <c r="I263" s="200"/>
      <c r="J263" s="200"/>
      <c r="K263" s="200"/>
      <c r="L263" s="525"/>
      <c r="M263" s="525"/>
      <c r="N263" s="525"/>
      <c r="O263" s="200"/>
      <c r="P263" s="200"/>
      <c r="Q263" s="200"/>
      <c r="R263" s="200"/>
      <c r="S263" s="200"/>
      <c r="T263" s="200"/>
    </row>
    <row r="264" spans="1:20" s="263" customFormat="1" ht="18.75" customHeight="1">
      <c r="A264" s="262"/>
      <c r="C264" s="200"/>
      <c r="D264" s="199"/>
      <c r="E264" s="200"/>
      <c r="F264" s="200"/>
      <c r="G264" s="200"/>
      <c r="H264" s="200"/>
      <c r="I264" s="200"/>
      <c r="J264" s="200"/>
      <c r="K264" s="200"/>
      <c r="L264" s="525"/>
      <c r="M264" s="525"/>
      <c r="N264" s="525"/>
      <c r="O264" s="200"/>
      <c r="P264" s="200"/>
      <c r="Q264" s="200"/>
      <c r="R264" s="200"/>
      <c r="S264" s="200"/>
      <c r="T264" s="200"/>
    </row>
    <row r="265" spans="1:20" s="263" customFormat="1" ht="18.75" customHeight="1">
      <c r="A265" s="262"/>
      <c r="C265" s="200"/>
      <c r="D265" s="199"/>
      <c r="E265" s="200"/>
      <c r="F265" s="200"/>
      <c r="G265" s="200"/>
      <c r="H265" s="200"/>
      <c r="I265" s="200"/>
      <c r="J265" s="200"/>
      <c r="K265" s="200"/>
      <c r="L265" s="525"/>
      <c r="M265" s="525"/>
      <c r="N265" s="525"/>
      <c r="O265" s="200"/>
      <c r="P265" s="200"/>
      <c r="Q265" s="200"/>
      <c r="R265" s="200"/>
      <c r="S265" s="200"/>
      <c r="T265" s="200"/>
    </row>
    <row r="266" spans="1:20" s="263" customFormat="1" ht="18.75" customHeight="1">
      <c r="A266" s="262"/>
      <c r="C266" s="200"/>
      <c r="D266" s="199"/>
      <c r="E266" s="200"/>
      <c r="F266" s="200"/>
      <c r="G266" s="200"/>
      <c r="H266" s="200"/>
      <c r="I266" s="200"/>
      <c r="J266" s="200"/>
      <c r="K266" s="200"/>
      <c r="L266" s="525"/>
      <c r="M266" s="525"/>
      <c r="N266" s="525"/>
      <c r="O266" s="200"/>
      <c r="P266" s="200"/>
      <c r="Q266" s="200"/>
      <c r="R266" s="200"/>
      <c r="S266" s="200"/>
      <c r="T266" s="200"/>
    </row>
    <row r="267" spans="1:20" s="263" customFormat="1" ht="18.75" customHeight="1">
      <c r="A267" s="262"/>
      <c r="C267" s="200"/>
      <c r="D267" s="199"/>
      <c r="E267" s="200"/>
      <c r="F267" s="200"/>
      <c r="G267" s="200"/>
      <c r="H267" s="200"/>
      <c r="I267" s="200"/>
      <c r="J267" s="200"/>
      <c r="K267" s="200"/>
      <c r="L267" s="525"/>
      <c r="M267" s="525"/>
      <c r="N267" s="525"/>
      <c r="O267" s="200"/>
      <c r="P267" s="200"/>
      <c r="Q267" s="200"/>
      <c r="R267" s="200"/>
      <c r="S267" s="200"/>
      <c r="T267" s="200"/>
    </row>
    <row r="268" spans="1:20" s="263" customFormat="1" ht="18.75" customHeight="1">
      <c r="A268" s="262"/>
      <c r="C268" s="200"/>
      <c r="D268" s="199"/>
      <c r="E268" s="200"/>
      <c r="F268" s="200"/>
      <c r="G268" s="200"/>
      <c r="H268" s="200"/>
      <c r="I268" s="200"/>
      <c r="J268" s="200"/>
      <c r="K268" s="200"/>
      <c r="L268" s="525"/>
      <c r="M268" s="525"/>
      <c r="N268" s="525"/>
      <c r="O268" s="200"/>
      <c r="P268" s="200"/>
      <c r="Q268" s="200"/>
      <c r="R268" s="200"/>
      <c r="S268" s="200"/>
      <c r="T268" s="200"/>
    </row>
    <row r="269" spans="1:20" s="263" customFormat="1" ht="18.75" customHeight="1">
      <c r="A269" s="262"/>
      <c r="C269" s="200"/>
      <c r="D269" s="199"/>
      <c r="E269" s="200"/>
      <c r="F269" s="200"/>
      <c r="G269" s="200"/>
      <c r="H269" s="200"/>
      <c r="I269" s="200"/>
      <c r="J269" s="200"/>
      <c r="K269" s="200"/>
      <c r="L269" s="525"/>
      <c r="M269" s="525"/>
      <c r="N269" s="525"/>
      <c r="O269" s="200"/>
      <c r="P269" s="200"/>
      <c r="Q269" s="200"/>
      <c r="R269" s="200"/>
      <c r="S269" s="200"/>
      <c r="T269" s="200"/>
    </row>
    <row r="270" spans="1:20" s="263" customFormat="1" ht="18.75" customHeight="1">
      <c r="A270" s="262"/>
      <c r="C270" s="200"/>
      <c r="D270" s="199"/>
      <c r="E270" s="200"/>
      <c r="F270" s="200"/>
      <c r="G270" s="200"/>
      <c r="H270" s="200"/>
      <c r="I270" s="200"/>
      <c r="J270" s="200"/>
      <c r="K270" s="200"/>
      <c r="L270" s="525"/>
      <c r="M270" s="525"/>
      <c r="N270" s="525"/>
      <c r="O270" s="200"/>
      <c r="P270" s="200"/>
      <c r="Q270" s="200"/>
      <c r="R270" s="200"/>
      <c r="S270" s="200"/>
      <c r="T270" s="200"/>
    </row>
    <row r="271" spans="1:20" s="263" customFormat="1" ht="18.75" customHeight="1">
      <c r="A271" s="262"/>
      <c r="C271" s="200"/>
      <c r="D271" s="199"/>
      <c r="E271" s="200"/>
      <c r="F271" s="200"/>
      <c r="G271" s="200"/>
      <c r="H271" s="200"/>
      <c r="I271" s="200"/>
      <c r="J271" s="200"/>
      <c r="K271" s="200"/>
      <c r="L271" s="525"/>
      <c r="M271" s="525"/>
      <c r="N271" s="525"/>
      <c r="O271" s="200"/>
      <c r="P271" s="200"/>
      <c r="Q271" s="200"/>
      <c r="R271" s="200"/>
      <c r="S271" s="200"/>
      <c r="T271" s="200"/>
    </row>
    <row r="272" spans="1:20" s="263" customFormat="1" ht="18.75" customHeight="1">
      <c r="A272" s="262"/>
      <c r="C272" s="200"/>
      <c r="D272" s="199"/>
      <c r="E272" s="200"/>
      <c r="F272" s="200"/>
      <c r="G272" s="200"/>
      <c r="H272" s="200"/>
      <c r="I272" s="200"/>
      <c r="J272" s="200"/>
      <c r="K272" s="200"/>
      <c r="L272" s="525"/>
      <c r="M272" s="525"/>
      <c r="N272" s="525"/>
      <c r="O272" s="200"/>
      <c r="P272" s="200"/>
      <c r="Q272" s="200"/>
      <c r="R272" s="200"/>
      <c r="S272" s="200"/>
      <c r="T272" s="200"/>
    </row>
    <row r="273" spans="1:20" s="263" customFormat="1" ht="18.75" customHeight="1">
      <c r="A273" s="262"/>
      <c r="C273" s="200"/>
      <c r="D273" s="199"/>
      <c r="E273" s="200"/>
      <c r="F273" s="200"/>
      <c r="G273" s="200"/>
      <c r="H273" s="200"/>
      <c r="I273" s="200"/>
      <c r="J273" s="200"/>
      <c r="K273" s="200"/>
      <c r="L273" s="525"/>
      <c r="M273" s="525"/>
      <c r="N273" s="525"/>
      <c r="O273" s="200"/>
      <c r="P273" s="200"/>
      <c r="Q273" s="200"/>
      <c r="R273" s="200"/>
      <c r="S273" s="200"/>
      <c r="T273" s="200"/>
    </row>
    <row r="274" spans="1:20" s="263" customFormat="1" ht="18.75" customHeight="1">
      <c r="A274" s="262"/>
      <c r="C274" s="200"/>
      <c r="D274" s="199"/>
      <c r="E274" s="200"/>
      <c r="F274" s="200"/>
      <c r="G274" s="200"/>
      <c r="H274" s="200"/>
      <c r="I274" s="200"/>
      <c r="J274" s="200"/>
      <c r="K274" s="200"/>
      <c r="L274" s="525"/>
      <c r="M274" s="525"/>
      <c r="N274" s="525"/>
      <c r="O274" s="200"/>
      <c r="P274" s="200"/>
      <c r="Q274" s="200"/>
      <c r="R274" s="200"/>
      <c r="S274" s="200"/>
      <c r="T274" s="200"/>
    </row>
    <row r="275" spans="1:20" s="263" customFormat="1" ht="18.75" customHeight="1">
      <c r="A275" s="262"/>
      <c r="C275" s="200"/>
      <c r="D275" s="199"/>
      <c r="E275" s="200"/>
      <c r="F275" s="200"/>
      <c r="G275" s="200"/>
      <c r="H275" s="200"/>
      <c r="I275" s="200"/>
      <c r="J275" s="200"/>
      <c r="K275" s="200"/>
      <c r="L275" s="525"/>
      <c r="M275" s="525"/>
      <c r="N275" s="525"/>
      <c r="O275" s="200"/>
      <c r="P275" s="200"/>
      <c r="Q275" s="200"/>
      <c r="R275" s="200"/>
      <c r="S275" s="200"/>
      <c r="T275" s="200"/>
    </row>
    <row r="276" spans="1:20" s="263" customFormat="1" ht="18.75" customHeight="1">
      <c r="A276" s="262"/>
      <c r="C276" s="200"/>
      <c r="D276" s="199"/>
      <c r="E276" s="200"/>
      <c r="F276" s="200"/>
      <c r="G276" s="200"/>
      <c r="H276" s="200"/>
      <c r="I276" s="200"/>
      <c r="J276" s="200"/>
      <c r="K276" s="200"/>
      <c r="L276" s="525"/>
      <c r="M276" s="525"/>
      <c r="N276" s="525"/>
      <c r="O276" s="200"/>
      <c r="P276" s="200"/>
      <c r="Q276" s="200"/>
      <c r="R276" s="200"/>
      <c r="S276" s="200"/>
      <c r="T276" s="200"/>
    </row>
    <row r="277" spans="1:20" s="263" customFormat="1" ht="18.75" customHeight="1">
      <c r="A277" s="262"/>
      <c r="C277" s="200"/>
      <c r="D277" s="199"/>
      <c r="E277" s="200"/>
      <c r="F277" s="200"/>
      <c r="G277" s="200"/>
      <c r="H277" s="200"/>
      <c r="I277" s="200"/>
      <c r="J277" s="200"/>
      <c r="K277" s="200"/>
      <c r="L277" s="525"/>
      <c r="M277" s="525"/>
      <c r="N277" s="525"/>
      <c r="O277" s="200"/>
      <c r="P277" s="200"/>
      <c r="Q277" s="200"/>
      <c r="R277" s="200"/>
      <c r="S277" s="200"/>
      <c r="T277" s="200"/>
    </row>
    <row r="278" spans="1:20" s="263" customFormat="1" ht="18.75" customHeight="1">
      <c r="A278" s="262"/>
      <c r="C278" s="200"/>
      <c r="D278" s="199"/>
      <c r="E278" s="200"/>
      <c r="F278" s="200"/>
      <c r="G278" s="200"/>
      <c r="H278" s="200"/>
      <c r="I278" s="200"/>
      <c r="J278" s="200"/>
      <c r="K278" s="200"/>
      <c r="L278" s="525"/>
      <c r="M278" s="525"/>
      <c r="N278" s="525"/>
      <c r="O278" s="200"/>
      <c r="P278" s="200"/>
      <c r="Q278" s="200"/>
      <c r="R278" s="200"/>
      <c r="S278" s="200"/>
      <c r="T278" s="200"/>
    </row>
    <row r="279" spans="1:20" s="263" customFormat="1" ht="18.75" customHeight="1">
      <c r="A279" s="262"/>
      <c r="C279" s="200"/>
      <c r="D279" s="199"/>
      <c r="E279" s="200"/>
      <c r="F279" s="200"/>
      <c r="G279" s="200"/>
      <c r="H279" s="200"/>
      <c r="I279" s="200"/>
      <c r="J279" s="200"/>
      <c r="K279" s="200"/>
      <c r="L279" s="525"/>
      <c r="M279" s="525"/>
      <c r="N279" s="525"/>
      <c r="O279" s="200"/>
      <c r="P279" s="200"/>
      <c r="Q279" s="200"/>
      <c r="R279" s="200"/>
      <c r="S279" s="200"/>
      <c r="T279" s="200"/>
    </row>
    <row r="280" spans="1:20" s="263" customFormat="1" ht="18.75" customHeight="1">
      <c r="A280" s="262"/>
      <c r="C280" s="200"/>
      <c r="D280" s="199"/>
      <c r="E280" s="200"/>
      <c r="F280" s="200"/>
      <c r="G280" s="200"/>
      <c r="H280" s="200"/>
      <c r="I280" s="200"/>
      <c r="J280" s="200"/>
      <c r="K280" s="200"/>
      <c r="L280" s="525"/>
      <c r="M280" s="525"/>
      <c r="N280" s="525"/>
      <c r="O280" s="200"/>
      <c r="P280" s="200"/>
      <c r="Q280" s="200"/>
      <c r="R280" s="200"/>
      <c r="S280" s="200"/>
      <c r="T280" s="200"/>
    </row>
    <row r="281" spans="1:20" s="263" customFormat="1" ht="18.75" customHeight="1">
      <c r="A281" s="262"/>
      <c r="C281" s="200"/>
      <c r="D281" s="199"/>
      <c r="E281" s="200"/>
      <c r="F281" s="200"/>
      <c r="G281" s="200"/>
      <c r="H281" s="200"/>
      <c r="I281" s="200"/>
      <c r="J281" s="200"/>
      <c r="K281" s="200"/>
      <c r="L281" s="525"/>
      <c r="M281" s="525"/>
      <c r="N281" s="525"/>
      <c r="O281" s="200"/>
      <c r="P281" s="200"/>
      <c r="Q281" s="200"/>
      <c r="R281" s="200"/>
      <c r="S281" s="200"/>
      <c r="T281" s="200"/>
    </row>
    <row r="282" spans="1:20" s="263" customFormat="1" ht="18.75" customHeight="1">
      <c r="A282" s="262"/>
      <c r="C282" s="200"/>
      <c r="D282" s="199"/>
      <c r="E282" s="200"/>
      <c r="F282" s="200"/>
      <c r="G282" s="200"/>
      <c r="H282" s="200"/>
      <c r="I282" s="200"/>
      <c r="J282" s="200"/>
      <c r="K282" s="200"/>
      <c r="L282" s="525"/>
      <c r="M282" s="525"/>
      <c r="N282" s="525"/>
      <c r="O282" s="200"/>
      <c r="P282" s="200"/>
      <c r="Q282" s="200"/>
      <c r="R282" s="200"/>
      <c r="S282" s="200"/>
      <c r="T282" s="200"/>
    </row>
    <row r="283" spans="1:20" s="263" customFormat="1" ht="18.75" customHeight="1">
      <c r="A283" s="262"/>
      <c r="C283" s="200"/>
      <c r="D283" s="199"/>
      <c r="E283" s="200"/>
      <c r="F283" s="200"/>
      <c r="G283" s="200"/>
      <c r="H283" s="200"/>
      <c r="I283" s="200"/>
      <c r="J283" s="200"/>
      <c r="K283" s="200"/>
      <c r="L283" s="525"/>
      <c r="M283" s="525"/>
      <c r="N283" s="525"/>
      <c r="O283" s="200"/>
      <c r="P283" s="200"/>
      <c r="Q283" s="200"/>
      <c r="R283" s="200"/>
      <c r="S283" s="200"/>
      <c r="T283" s="200"/>
    </row>
    <row r="284" spans="1:20" s="263" customFormat="1" ht="18.75" customHeight="1">
      <c r="A284" s="262"/>
      <c r="C284" s="200"/>
      <c r="D284" s="199"/>
      <c r="E284" s="200"/>
      <c r="F284" s="200"/>
      <c r="G284" s="200"/>
      <c r="H284" s="200"/>
      <c r="I284" s="200"/>
      <c r="J284" s="200"/>
      <c r="K284" s="200"/>
      <c r="L284" s="525"/>
      <c r="M284" s="525"/>
      <c r="N284" s="525"/>
      <c r="O284" s="200"/>
      <c r="P284" s="200"/>
      <c r="Q284" s="200"/>
      <c r="R284" s="200"/>
      <c r="S284" s="200"/>
      <c r="T284" s="200"/>
    </row>
    <row r="285" spans="1:20" s="263" customFormat="1" ht="18.75" customHeight="1">
      <c r="A285" s="262"/>
      <c r="C285" s="200"/>
      <c r="D285" s="199"/>
      <c r="E285" s="200"/>
      <c r="F285" s="200"/>
      <c r="G285" s="200"/>
      <c r="H285" s="200"/>
      <c r="I285" s="200"/>
      <c r="J285" s="200"/>
      <c r="K285" s="200"/>
      <c r="L285" s="525"/>
      <c r="M285" s="525"/>
      <c r="N285" s="525"/>
      <c r="O285" s="200"/>
      <c r="P285" s="200"/>
      <c r="Q285" s="200"/>
      <c r="R285" s="200"/>
      <c r="S285" s="200"/>
      <c r="T285" s="200"/>
    </row>
    <row r="286" spans="1:20" s="263" customFormat="1" ht="18.75" customHeight="1">
      <c r="A286" s="262"/>
      <c r="C286" s="200"/>
      <c r="D286" s="199"/>
      <c r="E286" s="200"/>
      <c r="F286" s="200"/>
      <c r="G286" s="200"/>
      <c r="H286" s="200"/>
      <c r="I286" s="200"/>
      <c r="J286" s="200"/>
      <c r="K286" s="200"/>
      <c r="L286" s="525"/>
      <c r="M286" s="525"/>
      <c r="N286" s="525"/>
      <c r="O286" s="200"/>
      <c r="P286" s="200"/>
      <c r="Q286" s="200"/>
      <c r="R286" s="200"/>
      <c r="S286" s="200"/>
      <c r="T286" s="200"/>
    </row>
    <row r="287" spans="1:20" s="263" customFormat="1" ht="18.75" customHeight="1">
      <c r="A287" s="262"/>
      <c r="C287" s="200"/>
      <c r="D287" s="199"/>
      <c r="E287" s="200"/>
      <c r="F287" s="200"/>
      <c r="G287" s="200"/>
      <c r="H287" s="200"/>
      <c r="I287" s="200"/>
      <c r="J287" s="200"/>
      <c r="K287" s="200"/>
      <c r="L287" s="525"/>
      <c r="M287" s="525"/>
      <c r="N287" s="525"/>
      <c r="O287" s="200"/>
      <c r="P287" s="200"/>
      <c r="Q287" s="200"/>
      <c r="R287" s="200"/>
      <c r="S287" s="200"/>
      <c r="T287" s="200"/>
    </row>
    <row r="288" spans="1:20" s="263" customFormat="1" ht="18.75" customHeight="1">
      <c r="A288" s="262"/>
      <c r="C288" s="200"/>
      <c r="D288" s="199"/>
      <c r="E288" s="200"/>
      <c r="F288" s="200"/>
      <c r="G288" s="200"/>
      <c r="H288" s="200"/>
      <c r="I288" s="200"/>
      <c r="J288" s="200"/>
      <c r="K288" s="200"/>
      <c r="L288" s="525"/>
      <c r="M288" s="525"/>
      <c r="N288" s="525"/>
      <c r="O288" s="200"/>
      <c r="P288" s="200"/>
      <c r="Q288" s="200"/>
      <c r="R288" s="200"/>
      <c r="S288" s="200"/>
      <c r="T288" s="200"/>
    </row>
    <row r="289" spans="1:20" s="263" customFormat="1" ht="18.75" customHeight="1">
      <c r="A289" s="262"/>
      <c r="C289" s="200"/>
      <c r="D289" s="199"/>
      <c r="E289" s="200"/>
      <c r="F289" s="200"/>
      <c r="G289" s="200"/>
      <c r="H289" s="200"/>
      <c r="I289" s="200"/>
      <c r="J289" s="200"/>
      <c r="K289" s="200"/>
      <c r="L289" s="525"/>
      <c r="M289" s="525"/>
      <c r="N289" s="525"/>
      <c r="O289" s="200"/>
      <c r="P289" s="200"/>
      <c r="Q289" s="200"/>
      <c r="R289" s="200"/>
      <c r="S289" s="200"/>
      <c r="T289" s="200"/>
    </row>
    <row r="290" spans="1:20" s="263" customFormat="1" ht="18.75" customHeight="1">
      <c r="A290" s="262"/>
      <c r="C290" s="200"/>
      <c r="D290" s="199"/>
      <c r="E290" s="200"/>
      <c r="F290" s="200"/>
      <c r="G290" s="200"/>
      <c r="H290" s="200"/>
      <c r="I290" s="200"/>
      <c r="J290" s="200"/>
      <c r="K290" s="200"/>
      <c r="L290" s="525"/>
      <c r="M290" s="525"/>
      <c r="N290" s="525"/>
      <c r="O290" s="200"/>
      <c r="P290" s="200"/>
      <c r="Q290" s="200"/>
      <c r="R290" s="200"/>
      <c r="S290" s="200"/>
      <c r="T290" s="200"/>
    </row>
    <row r="291" spans="1:20" s="263" customFormat="1" ht="18.75" customHeight="1">
      <c r="A291" s="262"/>
      <c r="C291" s="200"/>
      <c r="D291" s="199"/>
      <c r="E291" s="200"/>
      <c r="F291" s="200"/>
      <c r="G291" s="200"/>
      <c r="H291" s="200"/>
      <c r="I291" s="200"/>
      <c r="J291" s="200"/>
      <c r="K291" s="200"/>
      <c r="L291" s="525"/>
      <c r="M291" s="525"/>
      <c r="N291" s="525"/>
      <c r="O291" s="200"/>
      <c r="P291" s="200"/>
      <c r="Q291" s="200"/>
      <c r="R291" s="200"/>
      <c r="S291" s="200"/>
      <c r="T291" s="200"/>
    </row>
    <row r="292" spans="1:20" s="263" customFormat="1" ht="18.75" customHeight="1">
      <c r="A292" s="262"/>
      <c r="C292" s="200"/>
      <c r="D292" s="199"/>
      <c r="E292" s="200"/>
      <c r="F292" s="200"/>
      <c r="G292" s="200"/>
      <c r="H292" s="200"/>
      <c r="I292" s="200"/>
      <c r="J292" s="200"/>
      <c r="K292" s="200"/>
      <c r="L292" s="525"/>
      <c r="M292" s="525"/>
      <c r="N292" s="525"/>
      <c r="O292" s="200"/>
      <c r="P292" s="200"/>
      <c r="Q292" s="200"/>
      <c r="R292" s="200"/>
      <c r="S292" s="200"/>
      <c r="T292" s="200"/>
    </row>
    <row r="293" spans="1:20" s="263" customFormat="1" ht="18.75" customHeight="1">
      <c r="A293" s="262"/>
      <c r="C293" s="200"/>
      <c r="D293" s="199"/>
      <c r="E293" s="200"/>
      <c r="F293" s="200"/>
      <c r="G293" s="200"/>
      <c r="H293" s="200"/>
      <c r="I293" s="200"/>
      <c r="J293" s="200"/>
      <c r="K293" s="200"/>
      <c r="L293" s="525"/>
      <c r="M293" s="525"/>
      <c r="N293" s="525"/>
      <c r="O293" s="200"/>
      <c r="P293" s="200"/>
      <c r="Q293" s="200"/>
      <c r="R293" s="200"/>
      <c r="S293" s="200"/>
      <c r="T293" s="200"/>
    </row>
    <row r="294" spans="1:20" s="263" customFormat="1" ht="18.75" customHeight="1">
      <c r="A294" s="262"/>
      <c r="C294" s="200"/>
      <c r="D294" s="199"/>
      <c r="E294" s="200"/>
      <c r="F294" s="200"/>
      <c r="G294" s="200"/>
      <c r="H294" s="200"/>
      <c r="I294" s="200"/>
      <c r="J294" s="200"/>
      <c r="K294" s="200"/>
      <c r="L294" s="525"/>
      <c r="M294" s="525"/>
      <c r="N294" s="525"/>
      <c r="O294" s="200"/>
      <c r="P294" s="200"/>
      <c r="Q294" s="200"/>
      <c r="R294" s="200"/>
      <c r="S294" s="200"/>
      <c r="T294" s="200"/>
    </row>
    <row r="295" spans="1:20" s="263" customFormat="1" ht="18.75" customHeight="1">
      <c r="A295" s="262"/>
      <c r="C295" s="200"/>
      <c r="D295" s="199"/>
      <c r="E295" s="200"/>
      <c r="F295" s="200"/>
      <c r="G295" s="200"/>
      <c r="H295" s="200"/>
      <c r="I295" s="200"/>
      <c r="J295" s="200"/>
      <c r="K295" s="200"/>
      <c r="L295" s="525"/>
      <c r="M295" s="525"/>
      <c r="N295" s="525"/>
      <c r="O295" s="200"/>
      <c r="P295" s="200"/>
      <c r="Q295" s="200"/>
      <c r="R295" s="200"/>
      <c r="S295" s="200"/>
      <c r="T295" s="200"/>
    </row>
    <row r="296" spans="1:20" s="263" customFormat="1" ht="18.75" customHeight="1">
      <c r="A296" s="262"/>
      <c r="C296" s="200"/>
      <c r="D296" s="199"/>
      <c r="E296" s="200"/>
      <c r="F296" s="200"/>
      <c r="G296" s="200"/>
      <c r="H296" s="200"/>
      <c r="I296" s="200"/>
      <c r="J296" s="200"/>
      <c r="K296" s="200"/>
      <c r="L296" s="525"/>
      <c r="M296" s="525"/>
      <c r="N296" s="525"/>
      <c r="O296" s="200"/>
      <c r="P296" s="200"/>
      <c r="Q296" s="200"/>
      <c r="R296" s="200"/>
      <c r="S296" s="200"/>
      <c r="T296" s="200"/>
    </row>
    <row r="297" spans="1:20" s="263" customFormat="1" ht="18.75" customHeight="1">
      <c r="A297" s="262"/>
      <c r="C297" s="200"/>
      <c r="D297" s="199"/>
      <c r="E297" s="200"/>
      <c r="F297" s="200"/>
      <c r="G297" s="200"/>
      <c r="H297" s="200"/>
      <c r="I297" s="200"/>
      <c r="J297" s="200"/>
      <c r="K297" s="200"/>
      <c r="L297" s="525"/>
      <c r="M297" s="525"/>
      <c r="N297" s="525"/>
      <c r="O297" s="200"/>
      <c r="P297" s="200"/>
      <c r="Q297" s="200"/>
      <c r="R297" s="200"/>
      <c r="S297" s="200"/>
      <c r="T297" s="200"/>
    </row>
    <row r="298" spans="1:20" s="263" customFormat="1" ht="18.75" customHeight="1">
      <c r="A298" s="262"/>
      <c r="C298" s="200"/>
      <c r="D298" s="199"/>
      <c r="E298" s="200"/>
      <c r="F298" s="200"/>
      <c r="G298" s="200"/>
      <c r="H298" s="200"/>
      <c r="I298" s="200"/>
      <c r="J298" s="200"/>
      <c r="K298" s="200"/>
      <c r="L298" s="525"/>
      <c r="M298" s="525"/>
      <c r="N298" s="525"/>
      <c r="O298" s="200"/>
      <c r="P298" s="200"/>
      <c r="Q298" s="200"/>
      <c r="R298" s="200"/>
      <c r="S298" s="200"/>
      <c r="T298" s="200"/>
    </row>
    <row r="299" spans="1:20" s="263" customFormat="1" ht="18.75" customHeight="1">
      <c r="A299" s="262"/>
      <c r="C299" s="200"/>
      <c r="D299" s="199"/>
      <c r="E299" s="200"/>
      <c r="F299" s="200"/>
      <c r="G299" s="200"/>
      <c r="H299" s="200"/>
      <c r="I299" s="200"/>
      <c r="J299" s="200"/>
      <c r="K299" s="200"/>
      <c r="L299" s="525"/>
      <c r="M299" s="525"/>
      <c r="N299" s="525"/>
      <c r="O299" s="200"/>
      <c r="P299" s="200"/>
      <c r="Q299" s="200"/>
      <c r="R299" s="200"/>
      <c r="S299" s="200"/>
      <c r="T299" s="200"/>
    </row>
    <row r="300" spans="1:2" ht="18.75" customHeight="1">
      <c r="A300" s="264"/>
      <c r="B300" s="265"/>
    </row>
  </sheetData>
  <sheetProtection/>
  <mergeCells count="25">
    <mergeCell ref="J6:J9"/>
    <mergeCell ref="K6:K9"/>
    <mergeCell ref="L6:N6"/>
    <mergeCell ref="Q1:T1"/>
    <mergeCell ref="P6:P9"/>
    <mergeCell ref="Q6:Q9"/>
    <mergeCell ref="R6:R9"/>
    <mergeCell ref="S6:S9"/>
    <mergeCell ref="T6:T9"/>
    <mergeCell ref="O6:O9"/>
    <mergeCell ref="A2:T2"/>
    <mergeCell ref="A3:T3"/>
    <mergeCell ref="A4:T4"/>
    <mergeCell ref="A6:A9"/>
    <mergeCell ref="B6:B9"/>
    <mergeCell ref="C6:C9"/>
    <mergeCell ref="M7:M9"/>
    <mergeCell ref="N7:N9"/>
    <mergeCell ref="H6:H9"/>
    <mergeCell ref="I6:I9"/>
    <mergeCell ref="D6:D9"/>
    <mergeCell ref="E6:E9"/>
    <mergeCell ref="F6:F9"/>
    <mergeCell ref="G6:G9"/>
    <mergeCell ref="L7:L9"/>
  </mergeCells>
  <printOptions/>
  <pageMargins left="0.2" right="0.1" top="0.25" bottom="0.2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2022-01-12T04:21:53Z</cp:lastPrinted>
  <dcterms:created xsi:type="dcterms:W3CDTF">2022-01-11T09:06:03Z</dcterms:created>
  <dcterms:modified xsi:type="dcterms:W3CDTF">2022-01-08T08:34:20Z</dcterms:modified>
  <cp:category/>
  <cp:version/>
  <cp:contentType/>
  <cp:contentStatus/>
</cp:coreProperties>
</file>